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RPB Budget\Private\Central Resource Administration\Composite Benefit Rates (CBRs)\Back up for CBR Website\"/>
    </mc:Choice>
  </mc:AlternateContent>
  <bookViews>
    <workbookView xWindow="0" yWindow="0" windowWidth="19200" windowHeight="6760" tabRatio="831" firstSheet="6" activeTab="10"/>
  </bookViews>
  <sheets>
    <sheet name="1.CBR table" sheetId="2" r:id="rId1"/>
    <sheet name="2.Employee Class Categories" sheetId="15" r:id="rId2"/>
    <sheet name="3.Pre to Post UCPath CBR driver" sheetId="12" r:id="rId3"/>
    <sheet name="4.Shift in CBR logic" sheetId="14" r:id="rId4"/>
    <sheet name="5.Simplified CBR logic" sheetId="13" r:id="rId5"/>
    <sheet name="6.Sample UCPath ledger details" sheetId="16" r:id="rId6"/>
    <sheet name="7.Employee Class Table" sheetId="17" r:id="rId7"/>
    <sheet name="8.Eligibility Table" sheetId="18" r:id="rId8"/>
    <sheet name="9.CBR rate group" sheetId="19" r:id="rId9"/>
    <sheet name="10.Summer Salary Earn Codes" sheetId="20" r:id="rId10"/>
    <sheet name="11.Fringe Benefit Exp. %" sheetId="22" r:id="rId11"/>
  </sheets>
  <externalReferences>
    <externalReference r:id="rId12"/>
  </externalReferences>
  <definedNames>
    <definedName name="GAEL">[1]Validation!$C$2:$C$3</definedName>
    <definedName name="page\x2dtotal">#REF!</definedName>
    <definedName name="page\x2dtotal\x2dmaster0">#REF!</definedName>
    <definedName name="_xlnm.Print_Area" localSheetId="0">'1.CBR table'!$A$1:$I$21</definedName>
    <definedName name="_xlnm.Print_Area" localSheetId="9">'10.Summer Salary Earn Codes'!$A$1:$C$38</definedName>
    <definedName name="_xlnm.Print_Area" localSheetId="1">'2.Employee Class Categories'!$A$1:$D$9</definedName>
    <definedName name="_xlnm.Print_Area" localSheetId="2">'3.Pre to Post UCPath CBR driver'!$A$1:$E$9</definedName>
    <definedName name="_xlnm.Print_Area" localSheetId="3">'4.Shift in CBR logic'!$A$1:$L$50</definedName>
    <definedName name="_xlnm.Print_Area" localSheetId="4">'5.Simplified CBR logic'!$A$1:$H$33</definedName>
    <definedName name="_xlnm.Print_Area" localSheetId="5">'6.Sample UCPath ledger details'!$A$1:$K$24</definedName>
    <definedName name="_xlnm.Print_Area" localSheetId="6">'7.Employee Class Table'!$A$1:$E$23</definedName>
    <definedName name="_xlnm.Print_Area" localSheetId="7">'8.Eligibility Table'!$A$1:$E$20</definedName>
    <definedName name="_xlnm.Print_Area" localSheetId="8">'9.CBR rate group'!$A$1:$E$16</definedName>
  </definedNames>
  <calcPr calcId="162913"/>
</workbook>
</file>

<file path=xl/calcChain.xml><?xml version="1.0" encoding="utf-8"?>
<calcChain xmlns="http://schemas.openxmlformats.org/spreadsheetml/2006/main">
  <c r="F28" i="22" l="1"/>
  <c r="F57" i="22" s="1"/>
  <c r="C29" i="22"/>
  <c r="C58" i="22" s="1"/>
  <c r="D29" i="22"/>
  <c r="E29" i="22"/>
  <c r="E58" i="22" s="1"/>
  <c r="F29" i="22"/>
  <c r="F58" i="22" s="1"/>
  <c r="G29" i="22"/>
  <c r="G58" i="22" s="1"/>
  <c r="C30" i="22"/>
  <c r="D30" i="22"/>
  <c r="D59" i="22" s="1"/>
  <c r="E30" i="22"/>
  <c r="E59" i="22" s="1"/>
  <c r="F30" i="22"/>
  <c r="F59" i="22" s="1"/>
  <c r="G30" i="22"/>
  <c r="G59" i="22" s="1"/>
  <c r="C31" i="22"/>
  <c r="C60" i="22" s="1"/>
  <c r="D31" i="22"/>
  <c r="D60" i="22" s="1"/>
  <c r="E31" i="22"/>
  <c r="F31" i="22"/>
  <c r="F60" i="22" s="1"/>
  <c r="G31" i="22"/>
  <c r="G60" i="22" s="1"/>
  <c r="C32" i="22"/>
  <c r="D32" i="22"/>
  <c r="D61" i="22" s="1"/>
  <c r="E32" i="22"/>
  <c r="E61" i="22" s="1"/>
  <c r="F32" i="22"/>
  <c r="F61" i="22" s="1"/>
  <c r="G32" i="22"/>
  <c r="G61" i="22" s="1"/>
  <c r="C33" i="22"/>
  <c r="C62" i="22" s="1"/>
  <c r="D33" i="22"/>
  <c r="D62" i="22" s="1"/>
  <c r="E33" i="22"/>
  <c r="E62" i="22" s="1"/>
  <c r="F33" i="22"/>
  <c r="F62" i="22" s="1"/>
  <c r="G33" i="22"/>
  <c r="G62" i="22" s="1"/>
  <c r="C34" i="22"/>
  <c r="C63" i="22" s="1"/>
  <c r="D34" i="22"/>
  <c r="D63" i="22" s="1"/>
  <c r="E34" i="22"/>
  <c r="E63" i="22" s="1"/>
  <c r="F34" i="22"/>
  <c r="F63" i="22" s="1"/>
  <c r="G34" i="22"/>
  <c r="G63" i="22" s="1"/>
  <c r="C35" i="22"/>
  <c r="C64" i="22" s="1"/>
  <c r="D35" i="22"/>
  <c r="D64" i="22" s="1"/>
  <c r="E35" i="22"/>
  <c r="E64" i="22" s="1"/>
  <c r="F35" i="22"/>
  <c r="F64" i="22" s="1"/>
  <c r="G35" i="22"/>
  <c r="G64" i="22" s="1"/>
  <c r="C36" i="22"/>
  <c r="C65" i="22" s="1"/>
  <c r="D36" i="22"/>
  <c r="D65" i="22" s="1"/>
  <c r="E36" i="22"/>
  <c r="F36" i="22"/>
  <c r="F65" i="22" s="1"/>
  <c r="G36" i="22"/>
  <c r="G65" i="22" s="1"/>
  <c r="C37" i="22"/>
  <c r="C66" i="22" s="1"/>
  <c r="D37" i="22"/>
  <c r="D66" i="22" s="1"/>
  <c r="E37" i="22"/>
  <c r="E66" i="22" s="1"/>
  <c r="F37" i="22"/>
  <c r="F66" i="22" s="1"/>
  <c r="G37" i="22"/>
  <c r="G66" i="22" s="1"/>
  <c r="C38" i="22"/>
  <c r="C67" i="22" s="1"/>
  <c r="D38" i="22"/>
  <c r="D67" i="22" s="1"/>
  <c r="E38" i="22"/>
  <c r="E67" i="22" s="1"/>
  <c r="F38" i="22"/>
  <c r="F67" i="22" s="1"/>
  <c r="G38" i="22"/>
  <c r="G67" i="22" s="1"/>
  <c r="C39" i="22"/>
  <c r="C68" i="22" s="1"/>
  <c r="D39" i="22"/>
  <c r="D68" i="22" s="1"/>
  <c r="E39" i="22"/>
  <c r="E68" i="22" s="1"/>
  <c r="F39" i="22"/>
  <c r="F68" i="22" s="1"/>
  <c r="G39" i="22"/>
  <c r="G68" i="22" s="1"/>
  <c r="C40" i="22"/>
  <c r="D40" i="22"/>
  <c r="D69" i="22" s="1"/>
  <c r="E40" i="22"/>
  <c r="E69" i="22" s="1"/>
  <c r="F40" i="22"/>
  <c r="F69" i="22" s="1"/>
  <c r="G40" i="22"/>
  <c r="G69" i="22" s="1"/>
  <c r="C41" i="22"/>
  <c r="C70" i="22" s="1"/>
  <c r="D41" i="22"/>
  <c r="D70" i="22" s="1"/>
  <c r="E41" i="22"/>
  <c r="E70" i="22" s="1"/>
  <c r="F41" i="22"/>
  <c r="F70" i="22" s="1"/>
  <c r="G41" i="22"/>
  <c r="G70" i="22" s="1"/>
  <c r="C42" i="22"/>
  <c r="D42" i="22"/>
  <c r="D71" i="22" s="1"/>
  <c r="E42" i="22"/>
  <c r="E71" i="22" s="1"/>
  <c r="F42" i="22"/>
  <c r="F71" i="22" s="1"/>
  <c r="G42" i="22"/>
  <c r="G71" i="22" s="1"/>
  <c r="C43" i="22"/>
  <c r="C72" i="22" s="1"/>
  <c r="D43" i="22"/>
  <c r="D72" i="22" s="1"/>
  <c r="E43" i="22"/>
  <c r="E72" i="22" s="1"/>
  <c r="F43" i="22"/>
  <c r="F72" i="22" s="1"/>
  <c r="G43" i="22"/>
  <c r="G72" i="22" s="1"/>
  <c r="D28" i="22"/>
  <c r="D57" i="22" s="1"/>
  <c r="E28" i="22"/>
  <c r="E57" i="22" s="1"/>
  <c r="G28" i="22"/>
  <c r="C28" i="22"/>
  <c r="H23" i="22"/>
  <c r="G23" i="22"/>
  <c r="F23" i="22"/>
  <c r="E23" i="22"/>
  <c r="D23" i="22"/>
  <c r="C23" i="22"/>
  <c r="G44" i="22" l="1"/>
  <c r="G50" i="22" s="1"/>
  <c r="G51" i="22" s="1"/>
  <c r="G57" i="22"/>
  <c r="F44" i="22"/>
  <c r="F73" i="22" s="1"/>
  <c r="H29" i="22"/>
  <c r="H58" i="22" s="1"/>
  <c r="E44" i="22"/>
  <c r="E50" i="22" s="1"/>
  <c r="E51" i="22" s="1"/>
  <c r="D58" i="22"/>
  <c r="H42" i="22"/>
  <c r="H71" i="22" s="1"/>
  <c r="D44" i="22"/>
  <c r="D50" i="22" s="1"/>
  <c r="D51" i="22" s="1"/>
  <c r="H28" i="22"/>
  <c r="H57" i="22" s="1"/>
  <c r="H40" i="22"/>
  <c r="H69" i="22" s="1"/>
  <c r="H32" i="22"/>
  <c r="H61" i="22" s="1"/>
  <c r="H30" i="22"/>
  <c r="H59" i="22" s="1"/>
  <c r="C59" i="22"/>
  <c r="H37" i="22"/>
  <c r="H66" i="22" s="1"/>
  <c r="C69" i="22"/>
  <c r="C57" i="22"/>
  <c r="H38" i="22"/>
  <c r="H67" i="22" s="1"/>
  <c r="H43" i="22"/>
  <c r="H72" i="22" s="1"/>
  <c r="H35" i="22"/>
  <c r="H64" i="22" s="1"/>
  <c r="H39" i="22"/>
  <c r="H68" i="22" s="1"/>
  <c r="H31" i="22"/>
  <c r="H60" i="22" s="1"/>
  <c r="H34" i="22"/>
  <c r="H63" i="22" s="1"/>
  <c r="H33" i="22"/>
  <c r="H62" i="22" s="1"/>
  <c r="H36" i="22"/>
  <c r="H65" i="22" s="1"/>
  <c r="C61" i="22"/>
  <c r="C71" i="22"/>
  <c r="E65" i="22"/>
  <c r="H41" i="22"/>
  <c r="H70" i="22" s="1"/>
  <c r="E60" i="22"/>
  <c r="F50" i="22"/>
  <c r="F51" i="22" s="1"/>
  <c r="C44" i="22"/>
  <c r="G73" i="22" l="1"/>
  <c r="E73" i="22"/>
  <c r="D73" i="22"/>
  <c r="H44" i="22"/>
  <c r="H50" i="22" s="1"/>
  <c r="C50" i="22"/>
  <c r="C51" i="22" s="1"/>
  <c r="C73" i="22"/>
  <c r="H73" i="22" l="1"/>
  <c r="C107" i="22" l="1"/>
  <c r="D107" i="22"/>
  <c r="E107" i="22"/>
  <c r="F107" i="22"/>
  <c r="G107" i="22"/>
  <c r="C108" i="22"/>
  <c r="D108" i="22"/>
  <c r="E108" i="22"/>
  <c r="F108" i="22"/>
  <c r="G108" i="22"/>
  <c r="C109" i="22"/>
  <c r="D109" i="22"/>
  <c r="E109" i="22"/>
  <c r="F109" i="22"/>
  <c r="G109" i="22"/>
  <c r="C110" i="22"/>
  <c r="D110" i="22"/>
  <c r="E110" i="22"/>
  <c r="F110" i="22"/>
  <c r="G110" i="22"/>
  <c r="C111" i="22"/>
  <c r="D111" i="22"/>
  <c r="E111" i="22"/>
  <c r="F111" i="22"/>
  <c r="G111" i="22"/>
  <c r="C112" i="22"/>
  <c r="D112" i="22"/>
  <c r="E112" i="22"/>
  <c r="F112" i="22"/>
  <c r="G112" i="22"/>
  <c r="C113" i="22"/>
  <c r="D113" i="22"/>
  <c r="E113" i="22"/>
  <c r="F113" i="22"/>
  <c r="G113" i="22"/>
  <c r="C114" i="22"/>
  <c r="D114" i="22"/>
  <c r="E114" i="22"/>
  <c r="F114" i="22"/>
  <c r="G114" i="22"/>
  <c r="C115" i="22"/>
  <c r="D115" i="22"/>
  <c r="E115" i="22"/>
  <c r="F115" i="22"/>
  <c r="G115" i="22"/>
  <c r="C116" i="22"/>
  <c r="D116" i="22"/>
  <c r="E116" i="22"/>
  <c r="F116" i="22"/>
  <c r="G116" i="22"/>
  <c r="C117" i="22"/>
  <c r="D117" i="22"/>
  <c r="E117" i="22"/>
  <c r="F117" i="22"/>
  <c r="G117" i="22"/>
  <c r="C118" i="22"/>
  <c r="D118" i="22"/>
  <c r="E118" i="22"/>
  <c r="F118" i="22"/>
  <c r="G118" i="22"/>
  <c r="C119" i="22"/>
  <c r="D119" i="22"/>
  <c r="E119" i="22"/>
  <c r="F119" i="22"/>
  <c r="G119" i="22"/>
  <c r="C120" i="22"/>
  <c r="D120" i="22"/>
  <c r="E120" i="22"/>
  <c r="F120" i="22"/>
  <c r="G120" i="22"/>
  <c r="C121" i="22"/>
  <c r="D121" i="22"/>
  <c r="E121" i="22"/>
  <c r="F121" i="22"/>
  <c r="G121" i="22"/>
  <c r="D106" i="22"/>
  <c r="E106" i="22"/>
  <c r="F106" i="22"/>
  <c r="G106" i="22"/>
  <c r="C106" i="22"/>
  <c r="G95" i="22"/>
  <c r="G101" i="22" s="1"/>
  <c r="F95" i="22"/>
  <c r="F101" i="22" s="1"/>
  <c r="E95" i="22"/>
  <c r="E101" i="22" s="1"/>
  <c r="D95" i="22"/>
  <c r="D101" i="22" s="1"/>
  <c r="C95" i="22"/>
  <c r="C101" i="22" s="1"/>
  <c r="H94" i="22"/>
  <c r="H121" i="22" s="1"/>
  <c r="H93" i="22"/>
  <c r="H120" i="22" s="1"/>
  <c r="H92" i="22"/>
  <c r="H119" i="22" s="1"/>
  <c r="H91" i="22"/>
  <c r="H118" i="22" s="1"/>
  <c r="H90" i="22"/>
  <c r="H117" i="22" s="1"/>
  <c r="H89" i="22"/>
  <c r="H116" i="22" s="1"/>
  <c r="H88" i="22"/>
  <c r="H115" i="22" s="1"/>
  <c r="H87" i="22"/>
  <c r="H114" i="22" s="1"/>
  <c r="H86" i="22"/>
  <c r="H113" i="22" s="1"/>
  <c r="H85" i="22"/>
  <c r="H112" i="22" s="1"/>
  <c r="H84" i="22"/>
  <c r="H111" i="22" s="1"/>
  <c r="H83" i="22"/>
  <c r="H110" i="22" s="1"/>
  <c r="H82" i="22"/>
  <c r="H109" i="22" s="1"/>
  <c r="H81" i="22"/>
  <c r="H108" i="22" s="1"/>
  <c r="H80" i="22"/>
  <c r="H107" i="22" s="1"/>
  <c r="H79" i="22"/>
  <c r="H106" i="22" s="1"/>
  <c r="C122" i="22" l="1"/>
  <c r="D122" i="22"/>
  <c r="G122" i="22"/>
  <c r="H95" i="22"/>
  <c r="H101" i="22" s="1"/>
  <c r="H122" i="22"/>
  <c r="E122" i="22"/>
  <c r="F122" i="22"/>
  <c r="G165" i="22"/>
  <c r="F165" i="22"/>
  <c r="E165" i="22"/>
  <c r="D165" i="22"/>
  <c r="C165" i="22"/>
  <c r="G164" i="22"/>
  <c r="F164" i="22"/>
  <c r="E164" i="22"/>
  <c r="D164" i="22"/>
  <c r="C164" i="22"/>
  <c r="G163" i="22"/>
  <c r="F163" i="22"/>
  <c r="E163" i="22"/>
  <c r="D163" i="22"/>
  <c r="C163" i="22"/>
  <c r="G162" i="22"/>
  <c r="F162" i="22"/>
  <c r="E162" i="22"/>
  <c r="D162" i="22"/>
  <c r="C162" i="22"/>
  <c r="G161" i="22"/>
  <c r="F161" i="22"/>
  <c r="E161" i="22"/>
  <c r="D161" i="22"/>
  <c r="C161" i="22"/>
  <c r="G160" i="22"/>
  <c r="F160" i="22"/>
  <c r="E160" i="22"/>
  <c r="D160" i="22"/>
  <c r="C160" i="22"/>
  <c r="G159" i="22"/>
  <c r="F159" i="22"/>
  <c r="E159" i="22"/>
  <c r="D159" i="22"/>
  <c r="C159" i="22"/>
  <c r="G158" i="22"/>
  <c r="F158" i="22"/>
  <c r="E158" i="22"/>
  <c r="D158" i="22"/>
  <c r="C158" i="22"/>
  <c r="G157" i="22"/>
  <c r="F157" i="22"/>
  <c r="E157" i="22"/>
  <c r="D157" i="22"/>
  <c r="C157" i="22"/>
  <c r="G156" i="22"/>
  <c r="F156" i="22"/>
  <c r="E156" i="22"/>
  <c r="D156" i="22"/>
  <c r="C156" i="22"/>
  <c r="G155" i="22"/>
  <c r="F155" i="22"/>
  <c r="E155" i="22"/>
  <c r="D155" i="22"/>
  <c r="C155" i="22"/>
  <c r="G154" i="22"/>
  <c r="F154" i="22"/>
  <c r="E154" i="22"/>
  <c r="D154" i="22"/>
  <c r="C154" i="22"/>
  <c r="G153" i="22"/>
  <c r="F153" i="22"/>
  <c r="E153" i="22"/>
  <c r="D153" i="22"/>
  <c r="C153" i="22"/>
  <c r="G152" i="22"/>
  <c r="F152" i="22"/>
  <c r="E152" i="22"/>
  <c r="D152" i="22"/>
  <c r="C152" i="22"/>
  <c r="G147" i="22"/>
  <c r="F147" i="22"/>
  <c r="E147" i="22"/>
  <c r="D147" i="22"/>
  <c r="C147" i="22"/>
  <c r="H140" i="22"/>
  <c r="H165" i="22" s="1"/>
  <c r="H139" i="22"/>
  <c r="H164" i="22" s="1"/>
  <c r="H138" i="22"/>
  <c r="H163" i="22" s="1"/>
  <c r="H137" i="22"/>
  <c r="H162" i="22" s="1"/>
  <c r="H136" i="22"/>
  <c r="H161" i="22" s="1"/>
  <c r="H135" i="22"/>
  <c r="H160" i="22" s="1"/>
  <c r="H134" i="22"/>
  <c r="H159" i="22" s="1"/>
  <c r="H133" i="22"/>
  <c r="H158" i="22" s="1"/>
  <c r="H132" i="22"/>
  <c r="H157" i="22" s="1"/>
  <c r="H131" i="22"/>
  <c r="H156" i="22" s="1"/>
  <c r="H130" i="22"/>
  <c r="H155" i="22" s="1"/>
  <c r="H129" i="22"/>
  <c r="H154" i="22" s="1"/>
  <c r="H128" i="22"/>
  <c r="H153" i="22" s="1"/>
  <c r="H127" i="22"/>
  <c r="H152" i="22" s="1"/>
  <c r="D166" i="22" l="1"/>
  <c r="E166" i="22"/>
  <c r="F166" i="22"/>
  <c r="C166" i="22"/>
  <c r="G166" i="22"/>
  <c r="H166" i="22"/>
  <c r="H141" i="22"/>
  <c r="H208" i="22"/>
  <c r="H211" i="22"/>
  <c r="E211" i="22"/>
  <c r="D211" i="22"/>
  <c r="G211" i="22"/>
  <c r="F211" i="22"/>
  <c r="C211" i="22"/>
  <c r="H210" i="22"/>
  <c r="E210" i="22"/>
  <c r="D210" i="22"/>
  <c r="G210" i="22"/>
  <c r="F210" i="22"/>
  <c r="C210" i="22"/>
  <c r="H209" i="22"/>
  <c r="E209" i="22"/>
  <c r="D209" i="22"/>
  <c r="G209" i="22"/>
  <c r="F209" i="22"/>
  <c r="C209" i="22"/>
  <c r="E208" i="22"/>
  <c r="D208" i="22"/>
  <c r="G208" i="22"/>
  <c r="F208" i="22"/>
  <c r="C208" i="22"/>
  <c r="H207" i="22"/>
  <c r="E207" i="22"/>
  <c r="D207" i="22"/>
  <c r="G207" i="22"/>
  <c r="F207" i="22"/>
  <c r="C207" i="22"/>
  <c r="H206" i="22"/>
  <c r="E206" i="22"/>
  <c r="D206" i="22"/>
  <c r="G206" i="22"/>
  <c r="F206" i="22"/>
  <c r="C206" i="22"/>
  <c r="H205" i="22"/>
  <c r="E205" i="22"/>
  <c r="D205" i="22"/>
  <c r="G205" i="22"/>
  <c r="F205" i="22"/>
  <c r="C205" i="22"/>
  <c r="H204" i="22"/>
  <c r="E204" i="22"/>
  <c r="D204" i="22"/>
  <c r="G204" i="22"/>
  <c r="F204" i="22"/>
  <c r="C204" i="22"/>
  <c r="H203" i="22"/>
  <c r="E203" i="22"/>
  <c r="D203" i="22"/>
  <c r="G203" i="22"/>
  <c r="F203" i="22"/>
  <c r="C203" i="22"/>
  <c r="H202" i="22"/>
  <c r="E202" i="22"/>
  <c r="D202" i="22"/>
  <c r="G202" i="22"/>
  <c r="F202" i="22"/>
  <c r="C202" i="22"/>
  <c r="H201" i="22"/>
  <c r="E201" i="22"/>
  <c r="D201" i="22"/>
  <c r="G201" i="22"/>
  <c r="F201" i="22"/>
  <c r="C201" i="22"/>
  <c r="H200" i="22"/>
  <c r="E200" i="22"/>
  <c r="D200" i="22"/>
  <c r="G200" i="22"/>
  <c r="F200" i="22"/>
  <c r="C200" i="22"/>
  <c r="H199" i="22"/>
  <c r="E199" i="22"/>
  <c r="D199" i="22"/>
  <c r="G199" i="22"/>
  <c r="F199" i="22"/>
  <c r="C199" i="22"/>
  <c r="H198" i="22"/>
  <c r="E198" i="22"/>
  <c r="D198" i="22"/>
  <c r="G198" i="22"/>
  <c r="F198" i="22"/>
  <c r="C198" i="22"/>
  <c r="E212" i="22" l="1"/>
  <c r="C212" i="22"/>
  <c r="H212" i="22"/>
  <c r="F212" i="22"/>
  <c r="G212" i="22"/>
  <c r="D212" i="22"/>
  <c r="H235" i="22"/>
  <c r="H252" i="22" s="1"/>
  <c r="E235" i="22"/>
  <c r="E247" i="22" s="1"/>
  <c r="D235" i="22"/>
  <c r="D255" i="22" s="1"/>
  <c r="G235" i="22"/>
  <c r="G255" i="22" s="1"/>
  <c r="F235" i="22"/>
  <c r="F254" i="22" s="1"/>
  <c r="C235" i="22"/>
  <c r="C251" i="22" s="1"/>
  <c r="H231" i="22"/>
  <c r="E231" i="22"/>
  <c r="D231" i="22"/>
  <c r="G231" i="22"/>
  <c r="F231" i="22"/>
  <c r="C231" i="22"/>
  <c r="C243" i="22" l="1"/>
  <c r="C244" i="22"/>
  <c r="C237" i="22"/>
  <c r="C253" i="22"/>
  <c r="C255" i="22"/>
  <c r="D248" i="22"/>
  <c r="C250" i="22"/>
  <c r="D237" i="22"/>
  <c r="C254" i="22"/>
  <c r="C246" i="22"/>
  <c r="C247" i="22"/>
  <c r="E243" i="22"/>
  <c r="C249" i="22"/>
  <c r="E242" i="22"/>
  <c r="E237" i="22"/>
  <c r="E245" i="22"/>
  <c r="E251" i="22"/>
  <c r="E254" i="22"/>
  <c r="E248" i="22"/>
  <c r="H245" i="22"/>
  <c r="C252" i="22"/>
  <c r="F237" i="22"/>
  <c r="G252" i="22"/>
  <c r="E246" i="22"/>
  <c r="E249" i="22"/>
  <c r="D252" i="22"/>
  <c r="E255" i="22"/>
  <c r="G244" i="22"/>
  <c r="H249" i="22"/>
  <c r="D244" i="22"/>
  <c r="E244" i="22"/>
  <c r="C248" i="22"/>
  <c r="E250" i="22"/>
  <c r="E253" i="22"/>
  <c r="G237" i="22"/>
  <c r="E252" i="22"/>
  <c r="C242" i="22"/>
  <c r="C245" i="22"/>
  <c r="G248" i="22"/>
  <c r="H253" i="22"/>
  <c r="F251" i="22"/>
  <c r="G242" i="22"/>
  <c r="G246" i="22"/>
  <c r="G250" i="22"/>
  <c r="G254" i="22"/>
  <c r="D242" i="22"/>
  <c r="H243" i="22"/>
  <c r="F245" i="22"/>
  <c r="D246" i="22"/>
  <c r="H247" i="22"/>
  <c r="F249" i="22"/>
  <c r="D250" i="22"/>
  <c r="H251" i="22"/>
  <c r="F253" i="22"/>
  <c r="D254" i="22"/>
  <c r="H255" i="22"/>
  <c r="F247" i="22"/>
  <c r="F255" i="22"/>
  <c r="G245" i="22"/>
  <c r="G249" i="22"/>
  <c r="G253" i="22"/>
  <c r="H242" i="22"/>
  <c r="F244" i="22"/>
  <c r="D245" i="22"/>
  <c r="H246" i="22"/>
  <c r="F248" i="22"/>
  <c r="D249" i="22"/>
  <c r="H250" i="22"/>
  <c r="F252" i="22"/>
  <c r="D253" i="22"/>
  <c r="H254" i="22"/>
  <c r="F243" i="22"/>
  <c r="G243" i="22"/>
  <c r="G247" i="22"/>
  <c r="G251" i="22"/>
  <c r="F242" i="22"/>
  <c r="D243" i="22"/>
  <c r="H244" i="22"/>
  <c r="F246" i="22"/>
  <c r="D247" i="22"/>
  <c r="H248" i="22"/>
  <c r="F250" i="22"/>
  <c r="D251" i="22"/>
  <c r="C256" i="22" l="1"/>
  <c r="E256" i="22"/>
  <c r="G256" i="22"/>
  <c r="D256" i="22"/>
  <c r="H256" i="22"/>
  <c r="F256" i="22"/>
  <c r="G21" i="16" l="1"/>
  <c r="G19" i="16"/>
  <c r="G23" i="16"/>
</calcChain>
</file>

<file path=xl/sharedStrings.xml><?xml version="1.0" encoding="utf-8"?>
<sst xmlns="http://schemas.openxmlformats.org/spreadsheetml/2006/main" count="662" uniqueCount="297">
  <si>
    <t>08</t>
  </si>
  <si>
    <t>Faculty/Staff-Partial BenElig</t>
  </si>
  <si>
    <t>04</t>
  </si>
  <si>
    <t>Staff Exempt - Full Benefits</t>
  </si>
  <si>
    <t>05</t>
  </si>
  <si>
    <t>Staff Non-Exempt-Full Benefits</t>
  </si>
  <si>
    <t>09</t>
  </si>
  <si>
    <t>Faculty/Staff - No Ben Elig</t>
  </si>
  <si>
    <t>03</t>
  </si>
  <si>
    <t>Other Academics-Full Benefits</t>
  </si>
  <si>
    <t>06</t>
  </si>
  <si>
    <t>Students - Graduate/Undergrad</t>
  </si>
  <si>
    <t>07</t>
  </si>
  <si>
    <t>Post Docs</t>
  </si>
  <si>
    <t>01</t>
  </si>
  <si>
    <t>Fclty Nt HSCP-Full Ben Acad Yr</t>
  </si>
  <si>
    <t>02</t>
  </si>
  <si>
    <t>Faculty HSCP - Full Benefits</t>
  </si>
  <si>
    <t>CBR Group</t>
  </si>
  <si>
    <t>Description</t>
  </si>
  <si>
    <t>Academic</t>
  </si>
  <si>
    <t>Limited</t>
  </si>
  <si>
    <t>Staff</t>
  </si>
  <si>
    <t>Student</t>
  </si>
  <si>
    <t>Fclt Nt HSCP-Full Ben Sumr Sal</t>
  </si>
  <si>
    <t>Students</t>
  </si>
  <si>
    <t>Limited Benefit</t>
  </si>
  <si>
    <t>No Benefit Eligibility</t>
  </si>
  <si>
    <t>CBR rates by groups.</t>
  </si>
  <si>
    <t>Pre UCPath</t>
  </si>
  <si>
    <t>Post UCPath</t>
  </si>
  <si>
    <t>Employee Classes</t>
  </si>
  <si>
    <t>BELI codes (2,3,4,5)</t>
  </si>
  <si>
    <t>Z comp DOS codes</t>
  </si>
  <si>
    <t>Earn code excluded from CBR</t>
  </si>
  <si>
    <t xml:space="preserve">CBR logic drivers from pre UCPath to post UCPath. </t>
  </si>
  <si>
    <t xml:space="preserve">Shift in CBR logic from pre UCPath to post UCPath. </t>
  </si>
  <si>
    <t>Academic Title Code</t>
  </si>
  <si>
    <t>BELI 5 or Z-comp</t>
  </si>
  <si>
    <t>Default</t>
  </si>
  <si>
    <t>Academic Regular</t>
  </si>
  <si>
    <t>Staff Title Code</t>
  </si>
  <si>
    <t>Post Doc Title Code</t>
  </si>
  <si>
    <t>Student Title Code</t>
  </si>
  <si>
    <t xml:space="preserve">BELI 2,3 or 4, or BYN and CIA </t>
  </si>
  <si>
    <t>Staff Regular</t>
  </si>
  <si>
    <t>Z-comp</t>
  </si>
  <si>
    <t>Exempt</t>
  </si>
  <si>
    <t>BELI 2,3 or 4, BYN and CIA or Faculty Summer Salary</t>
  </si>
  <si>
    <t xml:space="preserve">Academic </t>
  </si>
  <si>
    <t>Earn Codes Excluded from CBR</t>
  </si>
  <si>
    <t>Simplified CBR logic</t>
  </si>
  <si>
    <t>Eligibility Code F - Full</t>
  </si>
  <si>
    <t>Eligibility Code C - Core, M - Mid Level or Faculty Summer Salary</t>
  </si>
  <si>
    <t xml:space="preserve">Eligibility Code N - No </t>
  </si>
  <si>
    <t>Eligibility Code C - Core, M - Mid Level</t>
  </si>
  <si>
    <t>Eligibility Code N - No</t>
  </si>
  <si>
    <t>No CBR Assessment</t>
  </si>
  <si>
    <t>Post UCPath and starting in FY20</t>
  </si>
  <si>
    <t xml:space="preserve">Notes: </t>
  </si>
  <si>
    <t>Employee Class - Post Doc</t>
  </si>
  <si>
    <t xml:space="preserve"> Employee Class - Student</t>
  </si>
  <si>
    <t>Employee Class - Staff</t>
  </si>
  <si>
    <t>Employee Class - Academic</t>
  </si>
  <si>
    <t xml:space="preserve"> Employee Class - Staff</t>
  </si>
  <si>
    <t xml:space="preserve"> Employee Class - Academic</t>
  </si>
  <si>
    <t xml:space="preserve"> Employee Class - Academic, Staff or Post Doc</t>
  </si>
  <si>
    <t xml:space="preserve">Campus Rate #1 </t>
  </si>
  <si>
    <t>N/A</t>
  </si>
  <si>
    <t>Employees mapped to either CBR Group ‘01’ or ‘03’ and paid on a summer salary Earning code are charged the CBR Group 14 Rate.</t>
  </si>
  <si>
    <t>CBR group 10 was used for Post Doc Fellow (job code 3253) in FY19 and will not be used in FY20. Post Doc Fellow will be mapped to CBR group 07 in FY20.</t>
  </si>
  <si>
    <t>Post Doc Fellow</t>
  </si>
  <si>
    <t xml:space="preserve">Summer salary Earn Codes for CBR group 01 and 03 </t>
  </si>
  <si>
    <t xml:space="preserve">Employee Class - Student </t>
  </si>
  <si>
    <t>Employee Class Categories</t>
  </si>
  <si>
    <t>Faculty and Other Academics eligible for full benefits.</t>
  </si>
  <si>
    <t xml:space="preserve">Staff </t>
  </si>
  <si>
    <t>Exempt and Non-Exempt Employees in the Staff category eligible for full benefits.</t>
  </si>
  <si>
    <t>Student Employees with Job Codes in Student categories.</t>
  </si>
  <si>
    <t>Employees not eligible for benefits that do not have Job Codes in the Students categories.</t>
  </si>
  <si>
    <t>Includes all employees that are not eligible for full benefits such as employees working less than 50% time that are not in the Student categories. Post Docs are included in this category.</t>
  </si>
  <si>
    <t>Employee Class</t>
  </si>
  <si>
    <t>Sample of salaries and CBR assessed in the general ledger under UCPath</t>
  </si>
  <si>
    <t>Fiscal Yr</t>
  </si>
  <si>
    <t>Account - Desc</t>
  </si>
  <si>
    <t>Account Code</t>
  </si>
  <si>
    <t>Reference</t>
  </si>
  <si>
    <t>Payroll DOS Code</t>
  </si>
  <si>
    <t>Actuals Amount</t>
  </si>
  <si>
    <t>Source Desc</t>
  </si>
  <si>
    <t>Calculation</t>
  </si>
  <si>
    <t>Comments</t>
  </si>
  <si>
    <t>2018-19</t>
  </si>
  <si>
    <t>51200 - Staff Salaries &amp; Wages</t>
  </si>
  <si>
    <t>100.00% REG</t>
  </si>
  <si>
    <t>REG</t>
  </si>
  <si>
    <t>UCPath Payroll</t>
  </si>
  <si>
    <t>a</t>
  </si>
  <si>
    <r>
      <t xml:space="preserve">Base Pay - vacation </t>
    </r>
    <r>
      <rPr>
        <b/>
        <i/>
        <sz val="11"/>
        <color theme="1"/>
        <rFont val="Calibri"/>
        <family val="2"/>
        <scheme val="minor"/>
      </rPr>
      <t>accrued</t>
    </r>
    <r>
      <rPr>
        <sz val="11"/>
        <color indexed="8"/>
        <rFont val="Calibri"/>
        <family val="2"/>
        <scheme val="minor"/>
      </rPr>
      <t xml:space="preserve"> is recorded on the balance sheet</t>
    </r>
  </si>
  <si>
    <t>5.00% SKL</t>
  </si>
  <si>
    <t>SKL</t>
  </si>
  <si>
    <t>b</t>
  </si>
  <si>
    <r>
      <t xml:space="preserve">Sick leave </t>
    </r>
    <r>
      <rPr>
        <b/>
        <i/>
        <sz val="11"/>
        <color theme="1"/>
        <rFont val="Calibri"/>
        <family val="2"/>
        <scheme val="minor"/>
      </rPr>
      <t>taken</t>
    </r>
  </si>
  <si>
    <t>5.00% VAC</t>
  </si>
  <si>
    <t>VAC</t>
  </si>
  <si>
    <t>c</t>
  </si>
  <si>
    <r>
      <t xml:space="preserve">Vacation </t>
    </r>
    <r>
      <rPr>
        <b/>
        <i/>
        <sz val="11"/>
        <color theme="1"/>
        <rFont val="Calibri"/>
        <family val="2"/>
        <scheme val="minor"/>
      </rPr>
      <t>taken</t>
    </r>
    <r>
      <rPr>
        <sz val="11"/>
        <color indexed="8"/>
        <rFont val="Calibri"/>
        <family val="2"/>
        <scheme val="minor"/>
      </rPr>
      <t xml:space="preserve"> is excluded from CBR calculation</t>
    </r>
  </si>
  <si>
    <t>-10.00% REG</t>
  </si>
  <si>
    <t>d=-(b+c)</t>
  </si>
  <si>
    <r>
      <t xml:space="preserve">Offset for sick leave and vacation </t>
    </r>
    <r>
      <rPr>
        <b/>
        <i/>
        <sz val="11"/>
        <color theme="1"/>
        <rFont val="Calibri"/>
        <family val="2"/>
        <scheme val="minor"/>
      </rPr>
      <t>taken</t>
    </r>
  </si>
  <si>
    <t>53070 - Benefit Assess-Staff Regular</t>
  </si>
  <si>
    <t>Payroll Assessment</t>
  </si>
  <si>
    <t>e</t>
  </si>
  <si>
    <t>CBR assessment expense</t>
  </si>
  <si>
    <t>52011 - Vacation Assessment</t>
  </si>
  <si>
    <t>f</t>
  </si>
  <si>
    <t>52012 - Vacation Gross Reduction/Usage</t>
  </si>
  <si>
    <t>g=-c</t>
  </si>
  <si>
    <t>53709 - UCRP Supplmntl Assess-Interest</t>
  </si>
  <si>
    <t>h</t>
  </si>
  <si>
    <t>57310 - General &amp; Empl Liability Insurance</t>
  </si>
  <si>
    <t>i</t>
  </si>
  <si>
    <t>Salary Base for CBR</t>
  </si>
  <si>
    <t>a+b+d=a-c</t>
  </si>
  <si>
    <t>CBR Assessment</t>
  </si>
  <si>
    <t>CBR calculated rate</t>
  </si>
  <si>
    <t>e/(a+b+d)</t>
  </si>
  <si>
    <t>Title codes groups</t>
  </si>
  <si>
    <t>Employee Class Table</t>
  </si>
  <si>
    <t>Empl Class</t>
  </si>
  <si>
    <t xml:space="preserve">Description </t>
  </si>
  <si>
    <t>Benefits Eligible</t>
  </si>
  <si>
    <t>Staff: Contract</t>
  </si>
  <si>
    <t>Full, Mid, Core</t>
  </si>
  <si>
    <t>Staff: Career</t>
  </si>
  <si>
    <t>Academic: Recall</t>
  </si>
  <si>
    <t>Core</t>
  </si>
  <si>
    <t>Staff: Limited</t>
  </si>
  <si>
    <t>Mid, Core</t>
  </si>
  <si>
    <t>Student: Casual/Restricted</t>
  </si>
  <si>
    <t>None</t>
  </si>
  <si>
    <t>Staff: Per Diem</t>
  </si>
  <si>
    <t>Staff: Partial Year Career</t>
  </si>
  <si>
    <t>Staff: Floater</t>
  </si>
  <si>
    <t>Academic: Faculty</t>
  </si>
  <si>
    <t>Academic: Non-Faculty</t>
  </si>
  <si>
    <t>Academic: Academic Student</t>
  </si>
  <si>
    <t>Staff: Contingent Workers</t>
  </si>
  <si>
    <t>Academic: Contingent Workers</t>
  </si>
  <si>
    <t>Staff: Rehired Retiree</t>
  </si>
  <si>
    <t>Academic: Conversion</t>
  </si>
  <si>
    <t>TBD</t>
  </si>
  <si>
    <t>Academic: Emeriti</t>
  </si>
  <si>
    <t>Academic: Deans/Faculty Admin</t>
  </si>
  <si>
    <t>Academic: Post Docs</t>
  </si>
  <si>
    <t>Post Doc</t>
  </si>
  <si>
    <t>Benefits Package</t>
  </si>
  <si>
    <t>Initial Requirements</t>
  </si>
  <si>
    <t>Full</t>
  </si>
  <si>
    <t>Member of a UC-sponsored defined benefit retirement plan </t>
  </si>
  <si>
    <t>AND</t>
  </si>
  <si>
    <t>1,000 Eligible hours worked in a rolling 12-month period, including previous UC employment</t>
  </si>
  <si>
    <t>Minimum 17.5 hours/week or 43.75% average paid time (APT) over rolling 12 month period</t>
  </si>
  <si>
    <t>Mid-Level</t>
  </si>
  <si>
    <t>NOT a member of a UC-sponsored defined benefit retirement plan</t>
  </si>
  <si>
    <t>An appointment that is 100% for 3 or more months (but less than 12 months)</t>
  </si>
  <si>
    <t>Minimum 43.75% appointment for any duration</t>
  </si>
  <si>
    <t>Employee is ineligible for Health and Welfare Benefits because of excluded appointment type or does not meet the BELI 1 – 4 requirement:</t>
  </si>
  <si>
    <t>Post-Doctoral Benefits</t>
  </si>
  <si>
    <t>EMPL_CLASS = 23</t>
  </si>
  <si>
    <t>·          Appointed less than 43.75% and/or average paid time (APT) is less than 17.5 hours/week or 43.75%/month</t>
  </si>
  <si>
    <t>·          "Casual restricted" or student reserved position</t>
  </si>
  <si>
    <t>·          "Per diem" appointment</t>
  </si>
  <si>
    <t>·          "By Agreement" appointment without pay related to time on pay status</t>
  </si>
  <si>
    <t>·          "Without salary" appointment</t>
  </si>
  <si>
    <r>
      <t>An appointment that is 50% or more for 12 or more months </t>
    </r>
    <r>
      <rPr>
        <b/>
        <sz val="11"/>
        <color rgb="FF222222"/>
        <rFont val="Calibri"/>
        <family val="2"/>
        <scheme val="minor"/>
      </rPr>
      <t>OR</t>
    </r>
  </si>
  <si>
    <r>
      <t xml:space="preserve">Minimum 50% appointment for 12 months or more     </t>
    </r>
    <r>
      <rPr>
        <b/>
        <sz val="11"/>
        <color rgb="FF222222"/>
        <rFont val="Calibri"/>
        <family val="2"/>
        <scheme val="minor"/>
      </rPr>
      <t>OR</t>
    </r>
  </si>
  <si>
    <t>Continuing Requirements</t>
  </si>
  <si>
    <t>Eligibility Table</t>
  </si>
  <si>
    <t>Accounting Period</t>
  </si>
  <si>
    <t>CBR Rate Group</t>
  </si>
  <si>
    <t>FLSA status (Do not influence CBR rates in the FY20 CBR structure)</t>
  </si>
  <si>
    <t>Job Codes (Do not influence CBR rates in the FY20 CBR structure)</t>
  </si>
  <si>
    <t>Academic Exempt</t>
  </si>
  <si>
    <t>Staff Exempt</t>
  </si>
  <si>
    <t xml:space="preserve">Limited </t>
  </si>
  <si>
    <t xml:space="preserve">No Benefit Eligibility </t>
  </si>
  <si>
    <t xml:space="preserve">Student </t>
  </si>
  <si>
    <t>Employees with Job Codes in Student categories.</t>
  </si>
  <si>
    <t>CBR rate group</t>
  </si>
  <si>
    <t>Earn Code</t>
  </si>
  <si>
    <t>9CC</t>
  </si>
  <si>
    <t>Retro Addl Comp-Research</t>
  </si>
  <si>
    <t>9G0</t>
  </si>
  <si>
    <t>NRA Retro Addl Comp-Research</t>
  </si>
  <si>
    <t>9G1</t>
  </si>
  <si>
    <t>A8R</t>
  </si>
  <si>
    <t>NRA Additional Comp-Research</t>
  </si>
  <si>
    <t>A9C</t>
  </si>
  <si>
    <t>NRA Additional Comp-Admin</t>
  </si>
  <si>
    <t>A9R</t>
  </si>
  <si>
    <t>ACR</t>
  </si>
  <si>
    <t>Additional Comp-Research</t>
  </si>
  <si>
    <t>AF8</t>
  </si>
  <si>
    <t>NRA Additional Comp Research</t>
  </si>
  <si>
    <t>AF9</t>
  </si>
  <si>
    <t>AFR</t>
  </si>
  <si>
    <t>Additional Comp-FY Research</t>
  </si>
  <si>
    <t>A8C</t>
  </si>
  <si>
    <t>97B</t>
  </si>
  <si>
    <t>97C</t>
  </si>
  <si>
    <t>NRA Retro Addl Comp-Sum-DCP</t>
  </si>
  <si>
    <t>A7R</t>
  </si>
  <si>
    <t>A7S</t>
  </si>
  <si>
    <t>NRA Additional Comp-Sumer-DCP</t>
  </si>
  <si>
    <t>S7S</t>
  </si>
  <si>
    <t>NRA Sum Sessions-REG-DCP</t>
  </si>
  <si>
    <t>ACA</t>
  </si>
  <si>
    <t>Additional Comp-Admin</t>
  </si>
  <si>
    <t>9CS</t>
  </si>
  <si>
    <t>Retro Addl Comp-Sum-403</t>
  </si>
  <si>
    <t>9H0</t>
  </si>
  <si>
    <t>NRA Retro Addl Comp-Sum-403</t>
  </si>
  <si>
    <t>9H1</t>
  </si>
  <si>
    <t>A8S</t>
  </si>
  <si>
    <t>NRA Additional Comp-Sumer-403</t>
  </si>
  <si>
    <t>A9S</t>
  </si>
  <si>
    <t>ACS</t>
  </si>
  <si>
    <t>Additional Comp-Summer-403</t>
  </si>
  <si>
    <t>ASN</t>
  </si>
  <si>
    <t>Additional Comp-Summer-No 403</t>
  </si>
  <si>
    <t>Retro Summer Sessions-REG-403</t>
  </si>
  <si>
    <t>9X4</t>
  </si>
  <si>
    <t>NRA Retro Summer Sessn-REG-403</t>
  </si>
  <si>
    <t>9Z7</t>
  </si>
  <si>
    <t>A8T</t>
  </si>
  <si>
    <t>NRA Additional Comp-Teaching</t>
  </si>
  <si>
    <t>A9T</t>
  </si>
  <si>
    <t>ACT</t>
  </si>
  <si>
    <t>Additional Comp-Teaching</t>
  </si>
  <si>
    <t>S8S</t>
  </si>
  <si>
    <t>NRA Sum Sessions-REG-403</t>
  </si>
  <si>
    <t>S9S</t>
  </si>
  <si>
    <t>SSR</t>
  </si>
  <si>
    <t>Summer Sessions-REG-403</t>
  </si>
  <si>
    <t>Summer Salary Earn Codes</t>
  </si>
  <si>
    <t>FY2021 Fringe Benefit Rate</t>
  </si>
  <si>
    <t>Fringe Benefit Costs (Projected):</t>
  </si>
  <si>
    <t>No Eligibility</t>
  </si>
  <si>
    <t>Grand Total</t>
  </si>
  <si>
    <t>Benefits Administration</t>
  </si>
  <si>
    <t>Dental Benefits</t>
  </si>
  <si>
    <t>Disability Benefits</t>
  </si>
  <si>
    <t>Employee Support Programs</t>
  </si>
  <si>
    <t>FICA Tax</t>
  </si>
  <si>
    <t>Incentive Award Programs</t>
  </si>
  <si>
    <t>Life Insurance</t>
  </si>
  <si>
    <t>Medical Benefits</t>
  </si>
  <si>
    <t>Retiree Health Benefits</t>
  </si>
  <si>
    <t>Retirement Benefits</t>
  </si>
  <si>
    <t>Senior Management Supplement</t>
  </si>
  <si>
    <t>Unemployment Insurance</t>
  </si>
  <si>
    <t>Vision Benefits</t>
  </si>
  <si>
    <t>Workers' Compensation</t>
  </si>
  <si>
    <t>TOTAL FRINGE BENEFIT COSTS</t>
  </si>
  <si>
    <t>Salary and Wage Costs (Projected):</t>
  </si>
  <si>
    <t>Salaries and Wages</t>
  </si>
  <si>
    <t>TOTAL SALARY AND WAGE COSTS</t>
  </si>
  <si>
    <r>
      <rPr>
        <vertAlign val="superscript"/>
        <sz val="11"/>
        <color theme="1"/>
        <rFont val="Calibri"/>
        <family val="2"/>
        <scheme val="minor"/>
      </rPr>
      <t>1</t>
    </r>
    <r>
      <rPr>
        <sz val="11"/>
        <color indexed="8"/>
        <rFont val="Calibri"/>
        <family val="2"/>
        <scheme val="minor"/>
      </rPr>
      <t xml:space="preserve"> includes summer salaries and Post Docs</t>
    </r>
  </si>
  <si>
    <t>FRINGE BENEFIT RATE</t>
  </si>
  <si>
    <t>FY2021 Fringe Benefit Rate Breakdown Percentage</t>
  </si>
  <si>
    <t>FY2022 Fringe Benefit Rate</t>
  </si>
  <si>
    <t>FY2022 Fringe Benefit Rate Breakdown Percentage</t>
  </si>
  <si>
    <r>
      <t xml:space="preserve">Limited </t>
    </r>
    <r>
      <rPr>
        <b/>
        <vertAlign val="superscript"/>
        <sz val="11"/>
        <color theme="0"/>
        <rFont val="Calibri"/>
        <family val="2"/>
        <scheme val="minor"/>
      </rPr>
      <t>1</t>
    </r>
  </si>
  <si>
    <t>FY2023 Fringe Benefit Rate (Projected)</t>
  </si>
  <si>
    <t>Fringe Benefit Costs:</t>
  </si>
  <si>
    <t>No Benefits Eligibility</t>
  </si>
  <si>
    <t>Salary and Wage Costs:</t>
  </si>
  <si>
    <t>FY2023 Fringe Benefit Rate Breakdown Percentage</t>
  </si>
  <si>
    <t>CBR group 10 was used for Post Doc Fellow (job code 3253) in FY19 and is not used in FY20 and beyond. Post Doc Fellow is mapped to CBR group 07 starting in FY20.</t>
  </si>
  <si>
    <t>CBR Rate FY19</t>
  </si>
  <si>
    <t>CBR Rate FY20</t>
  </si>
  <si>
    <t>CBR Rate FY21</t>
  </si>
  <si>
    <t>Benefit Eligibility codes (F- Full, M-Mid level, C-Core,N-None,P- Post Doc)</t>
  </si>
  <si>
    <t xml:space="preserve">Note: the last column might not be 100% accurate. </t>
  </si>
  <si>
    <t>FY2024 Fringe Benefit Rate (Projected)</t>
  </si>
  <si>
    <t xml:space="preserve">PFCB (Pay for Family Care and Bonding leave) </t>
  </si>
  <si>
    <t>Postdoctoral Scholars Childcare</t>
  </si>
  <si>
    <t>FY2024 Fringe Benefit Rate Breakdown Percentage</t>
  </si>
  <si>
    <t>CBR Rate FY22</t>
  </si>
  <si>
    <t>CBR Rate FY23</t>
  </si>
  <si>
    <t>CBR Rate FY24</t>
  </si>
  <si>
    <t>CBR Rate FY25</t>
  </si>
  <si>
    <t>FY2025 Fringe Benefit Rate (Projected)</t>
  </si>
  <si>
    <t>Breakdown of CBR percentage by fringe benefits.</t>
  </si>
  <si>
    <t>Ratio to account for Over/Under recovery carry forward component</t>
  </si>
  <si>
    <t>FY2025 Fringe Benefit Rate Breakdown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</si>
</sst>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00"/>
  </numFmts>
  <fonts count="4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indexed="8"/>
      <name val="Calibri"/>
      <family val="2"/>
      <scheme val="minor"/>
    </font>
    <font>
      <b/>
      <i/>
      <sz val="11"/>
      <color indexed="8"/>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sz val="18"/>
      <color rgb="FFFF0000"/>
      <name val="Calibri"/>
      <family val="2"/>
      <scheme val="minor"/>
    </font>
    <font>
      <sz val="22"/>
      <color rgb="FFFF0000"/>
      <name val="Calibri"/>
      <family val="2"/>
      <scheme val="minor"/>
    </font>
    <font>
      <i/>
      <sz val="11"/>
      <name val="Calibri"/>
      <family val="2"/>
      <scheme val="minor"/>
    </font>
    <font>
      <i/>
      <sz val="11"/>
      <color rgb="FF222222"/>
      <name val="Calibri"/>
      <family val="2"/>
    </font>
    <font>
      <b/>
      <i/>
      <sz val="12"/>
      <color theme="1"/>
      <name val="Calibri"/>
      <family val="2"/>
      <scheme val="minor"/>
    </font>
    <font>
      <b/>
      <i/>
      <sz val="11"/>
      <color theme="1"/>
      <name val="Calibri"/>
      <family val="2"/>
      <scheme val="minor"/>
    </font>
    <font>
      <sz val="12"/>
      <color indexed="8"/>
      <name val="Calibri"/>
      <family val="2"/>
      <scheme val="minor"/>
    </font>
    <font>
      <sz val="11"/>
      <color indexed="8"/>
      <name val="Calibri"/>
      <family val="2"/>
    </font>
    <font>
      <sz val="11"/>
      <color rgb="FF222222"/>
      <name val="Calibri"/>
      <family val="2"/>
      <scheme val="minor"/>
    </font>
    <font>
      <b/>
      <sz val="11"/>
      <color rgb="FF222222"/>
      <name val="Calibri"/>
      <family val="2"/>
      <scheme val="minor"/>
    </font>
    <font>
      <sz val="11"/>
      <name val="Calibri"/>
      <family val="2"/>
      <scheme val="minor"/>
    </font>
    <font>
      <sz val="11"/>
      <color theme="1"/>
      <name val="Calibri"/>
      <family val="2"/>
    </font>
    <font>
      <b/>
      <sz val="12"/>
      <color theme="1"/>
      <name val="Calibri"/>
      <family val="2"/>
      <scheme val="minor"/>
    </font>
    <font>
      <vertAlign val="superscript"/>
      <sz val="11"/>
      <color theme="1"/>
      <name val="Calibri"/>
      <family val="2"/>
      <scheme val="minor"/>
    </font>
    <font>
      <b/>
      <vertAlign val="superscript"/>
      <sz val="11"/>
      <color theme="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206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right>
      <top style="thin">
        <color indexed="64"/>
      </top>
      <bottom style="thin">
        <color indexed="64"/>
      </bottom>
      <diagonal/>
    </border>
  </borders>
  <cellStyleXfs count="57">
    <xf numFmtId="0" fontId="0" fillId="0" borderId="0"/>
    <xf numFmtId="0" fontId="10"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1" applyNumberFormat="0" applyAlignment="0" applyProtection="0"/>
    <xf numFmtId="0" fontId="18" fillId="6" borderId="12" applyNumberFormat="0" applyAlignment="0" applyProtection="0"/>
    <xf numFmtId="0" fontId="19" fillId="6" borderId="11" applyNumberFormat="0" applyAlignment="0" applyProtection="0"/>
    <xf numFmtId="0" fontId="20" fillId="0" borderId="13" applyNumberFormat="0" applyFill="0" applyAlignment="0" applyProtection="0"/>
    <xf numFmtId="0" fontId="21" fillId="7" borderId="1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5" fillId="32" borderId="0" applyNumberFormat="0" applyBorder="0" applyAlignment="0" applyProtection="0"/>
    <xf numFmtId="0" fontId="9" fillId="0" borderId="0"/>
    <xf numFmtId="0" fontId="9" fillId="8" borderId="15" applyNumberFormat="0" applyFont="0" applyAlignment="0" applyProtection="0"/>
    <xf numFmtId="9" fontId="2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5" fillId="0" borderId="0"/>
    <xf numFmtId="0" fontId="4" fillId="0" borderId="0"/>
    <xf numFmtId="0" fontId="42"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0" fontId="26" fillId="0" borderId="0" xfId="0" applyFont="1"/>
    <xf numFmtId="0" fontId="0" fillId="0" borderId="0" xfId="0" applyFill="1"/>
    <xf numFmtId="0" fontId="27" fillId="0" borderId="0" xfId="0" applyFont="1"/>
    <xf numFmtId="0" fontId="26" fillId="0" borderId="0" xfId="0" applyFont="1" applyFill="1"/>
    <xf numFmtId="0" fontId="0" fillId="0" borderId="0" xfId="0" applyFill="1" applyAlignment="1">
      <alignment horizontal="center"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31" fillId="0" borderId="0" xfId="0" applyFont="1" applyFill="1" applyAlignment="1">
      <alignment horizontal="left" vertical="center"/>
    </xf>
    <xf numFmtId="0" fontId="0" fillId="0" borderId="17"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9" fillId="0" borderId="0" xfId="0" applyFont="1" applyFill="1" applyBorder="1" applyAlignment="1">
      <alignment vertical="center"/>
    </xf>
    <xf numFmtId="0" fontId="30" fillId="0" borderId="17" xfId="0" applyFont="1" applyFill="1" applyBorder="1" applyAlignment="1">
      <alignment horizontal="center" vertical="center"/>
    </xf>
    <xf numFmtId="0" fontId="32" fillId="0" borderId="0" xfId="0" applyFont="1"/>
    <xf numFmtId="0" fontId="30" fillId="0" borderId="0" xfId="0" applyFont="1" applyFill="1"/>
    <xf numFmtId="0" fontId="33" fillId="0" borderId="0" xfId="0" applyFont="1" applyFill="1" applyAlignment="1">
      <alignment horizontal="left" vertical="center"/>
    </xf>
    <xf numFmtId="0" fontId="30" fillId="0" borderId="0" xfId="0" applyFont="1"/>
    <xf numFmtId="0" fontId="34" fillId="0" borderId="0" xfId="0" applyFont="1" applyAlignment="1">
      <alignment horizontal="left" vertical="top"/>
    </xf>
    <xf numFmtId="0" fontId="0" fillId="33" borderId="17" xfId="0" applyFont="1" applyFill="1" applyBorder="1" applyAlignment="1">
      <alignment horizontal="left"/>
    </xf>
    <xf numFmtId="0" fontId="0" fillId="33" borderId="5" xfId="0" applyFont="1" applyFill="1" applyBorder="1" applyAlignment="1">
      <alignment horizontal="left"/>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26" fillId="0" borderId="0" xfId="0" applyFont="1" applyFill="1" applyAlignment="1">
      <alignment vertical="top"/>
    </xf>
    <xf numFmtId="0" fontId="0" fillId="0" borderId="0" xfId="0" applyAlignment="1">
      <alignment vertical="top"/>
    </xf>
    <xf numFmtId="0" fontId="35" fillId="0" borderId="0" xfId="44" applyFont="1"/>
    <xf numFmtId="0" fontId="0" fillId="33" borderId="28" xfId="0" applyFont="1" applyFill="1" applyBorder="1" applyAlignment="1">
      <alignment horizontal="left"/>
    </xf>
    <xf numFmtId="0" fontId="0" fillId="33" borderId="29" xfId="0" applyFont="1" applyFill="1" applyBorder="1" applyAlignment="1">
      <alignment horizontal="left"/>
    </xf>
    <xf numFmtId="0" fontId="26" fillId="34" borderId="0" xfId="0" applyFont="1" applyFill="1"/>
    <xf numFmtId="0" fontId="0" fillId="34" borderId="0" xfId="0" applyFill="1" applyAlignment="1">
      <alignment horizontal="center" vertical="center"/>
    </xf>
    <xf numFmtId="0" fontId="0" fillId="34" borderId="0" xfId="0" applyFill="1"/>
    <xf numFmtId="0" fontId="32" fillId="34" borderId="0" xfId="0" applyFont="1" applyFill="1"/>
    <xf numFmtId="0" fontId="29" fillId="34" borderId="0" xfId="0" applyFont="1" applyFill="1" applyAlignment="1">
      <alignment horizontal="center" vertical="center"/>
    </xf>
    <xf numFmtId="0" fontId="29" fillId="34" borderId="20" xfId="0" applyFont="1" applyFill="1" applyBorder="1" applyAlignment="1">
      <alignment horizontal="center" vertical="center"/>
    </xf>
    <xf numFmtId="0" fontId="30" fillId="34" borderId="21" xfId="0" applyFont="1" applyFill="1" applyBorder="1" applyAlignment="1">
      <alignment horizontal="center" vertical="center"/>
    </xf>
    <xf numFmtId="0" fontId="29" fillId="34" borderId="0" xfId="0" applyFont="1" applyFill="1" applyBorder="1" applyAlignment="1">
      <alignment horizontal="center" vertical="center"/>
    </xf>
    <xf numFmtId="0" fontId="29" fillId="34" borderId="20" xfId="0" applyFont="1" applyFill="1" applyBorder="1" applyAlignment="1">
      <alignment horizontal="center" vertical="center" wrapText="1"/>
    </xf>
    <xf numFmtId="0" fontId="30" fillId="34" borderId="0" xfId="0" applyFont="1" applyFill="1" applyBorder="1" applyAlignment="1">
      <alignment horizontal="center" vertical="center"/>
    </xf>
    <xf numFmtId="0" fontId="27" fillId="34" borderId="0" xfId="0" applyFont="1" applyFill="1"/>
    <xf numFmtId="0" fontId="34" fillId="34" borderId="0" xfId="0" applyFont="1" applyFill="1" applyAlignment="1">
      <alignment horizontal="left" vertical="top"/>
    </xf>
    <xf numFmtId="0" fontId="30" fillId="34" borderId="0" xfId="0" applyFont="1" applyFill="1"/>
    <xf numFmtId="0" fontId="0" fillId="0" borderId="0" xfId="0" applyAlignment="1">
      <alignment horizontal="center"/>
    </xf>
    <xf numFmtId="0" fontId="38" fillId="0" borderId="1" xfId="0" applyFont="1" applyBorder="1" applyAlignment="1">
      <alignment vertical="center" wrapText="1"/>
    </xf>
    <xf numFmtId="0" fontId="38" fillId="0" borderId="3" xfId="0" applyFont="1" applyBorder="1" applyAlignment="1">
      <alignment vertical="center" wrapText="1"/>
    </xf>
    <xf numFmtId="0" fontId="0" fillId="33" borderId="6" xfId="0" applyFont="1" applyFill="1" applyBorder="1" applyAlignment="1">
      <alignment horizontal="left"/>
    </xf>
    <xf numFmtId="0" fontId="0" fillId="33" borderId="7" xfId="0" applyFont="1" applyFill="1" applyBorder="1" applyAlignment="1">
      <alignment horizontal="left"/>
    </xf>
    <xf numFmtId="0" fontId="39" fillId="0" borderId="32" xfId="0" applyFont="1" applyBorder="1" applyAlignment="1">
      <alignment vertical="center" wrapText="1"/>
    </xf>
    <xf numFmtId="0" fontId="40" fillId="0" borderId="32" xfId="0" applyFont="1" applyBorder="1" applyAlignment="1">
      <alignment vertical="center" wrapText="1"/>
    </xf>
    <xf numFmtId="0" fontId="39" fillId="0" borderId="31" xfId="0" applyFont="1" applyBorder="1" applyAlignment="1">
      <alignment vertical="center" wrapText="1"/>
    </xf>
    <xf numFmtId="0" fontId="39" fillId="0" borderId="18" xfId="0" applyFont="1" applyBorder="1" applyAlignment="1">
      <alignment vertical="center" wrapText="1"/>
    </xf>
    <xf numFmtId="0" fontId="39" fillId="0" borderId="32" xfId="0" applyFont="1" applyBorder="1" applyAlignment="1">
      <alignment horizontal="left" vertical="center" wrapText="1" indent="2"/>
    </xf>
    <xf numFmtId="0" fontId="39" fillId="0" borderId="31" xfId="0" applyFont="1" applyBorder="1" applyAlignment="1">
      <alignment horizontal="left" vertical="center" wrapText="1" indent="2"/>
    </xf>
    <xf numFmtId="0" fontId="26" fillId="0" borderId="0" xfId="0" applyFont="1" applyAlignment="1">
      <alignment vertical="top"/>
    </xf>
    <xf numFmtId="0" fontId="32" fillId="0" borderId="0" xfId="0" applyFont="1" applyAlignment="1">
      <alignment vertical="top"/>
    </xf>
    <xf numFmtId="0" fontId="0" fillId="0" borderId="26" xfId="0" applyFont="1" applyBorder="1" applyAlignment="1">
      <alignment horizontal="center" vertical="top"/>
    </xf>
    <xf numFmtId="0" fontId="7" fillId="0" borderId="3" xfId="41" applyFont="1" applyBorder="1" applyAlignment="1">
      <alignment vertical="top" wrapText="1"/>
    </xf>
    <xf numFmtId="0" fontId="0" fillId="0" borderId="22" xfId="0" applyFont="1" applyBorder="1" applyAlignment="1">
      <alignment horizontal="center" vertical="top"/>
    </xf>
    <xf numFmtId="0" fontId="7" fillId="0" borderId="1" xfId="41" applyFont="1" applyBorder="1" applyAlignment="1">
      <alignment vertical="top" wrapText="1"/>
    </xf>
    <xf numFmtId="9" fontId="41" fillId="0" borderId="1" xfId="43" applyFont="1" applyBorder="1" applyAlignment="1">
      <alignment horizontal="center" vertical="top"/>
    </xf>
    <xf numFmtId="164" fontId="41" fillId="0" borderId="2" xfId="43" applyNumberFormat="1" applyFont="1" applyBorder="1" applyAlignment="1">
      <alignment horizontal="center" vertical="top"/>
    </xf>
    <xf numFmtId="0" fontId="41" fillId="0" borderId="1" xfId="41" applyFont="1" applyBorder="1" applyAlignment="1">
      <alignment vertical="top" wrapText="1"/>
    </xf>
    <xf numFmtId="0" fontId="0" fillId="0" borderId="23" xfId="0" applyFont="1" applyBorder="1" applyAlignment="1">
      <alignment horizontal="center" vertical="top"/>
    </xf>
    <xf numFmtId="0" fontId="41" fillId="0" borderId="24" xfId="41" applyFont="1" applyBorder="1" applyAlignment="1">
      <alignment vertical="top" wrapText="1"/>
    </xf>
    <xf numFmtId="0" fontId="7" fillId="0" borderId="24" xfId="41" applyFont="1" applyBorder="1" applyAlignment="1">
      <alignment vertical="top" wrapText="1"/>
    </xf>
    <xf numFmtId="0" fontId="27" fillId="0" borderId="0" xfId="0" applyFont="1" applyAlignment="1">
      <alignment vertical="top"/>
    </xf>
    <xf numFmtId="0" fontId="30" fillId="0" borderId="0" xfId="0" applyFont="1" applyAlignment="1">
      <alignment vertical="top"/>
    </xf>
    <xf numFmtId="0" fontId="0" fillId="0" borderId="33" xfId="0" applyBorder="1" applyAlignment="1">
      <alignment vertical="top"/>
    </xf>
    <xf numFmtId="0" fontId="0" fillId="0" borderId="34" xfId="0" applyBorder="1" applyAlignment="1">
      <alignment vertical="top" wrapText="1"/>
    </xf>
    <xf numFmtId="0" fontId="0" fillId="0" borderId="22" xfId="0" applyBorder="1" applyAlignment="1">
      <alignment vertical="top"/>
    </xf>
    <xf numFmtId="0" fontId="0" fillId="0" borderId="2" xfId="0" applyBorder="1" applyAlignment="1">
      <alignment vertical="top" wrapText="1"/>
    </xf>
    <xf numFmtId="0" fontId="0" fillId="0" borderId="23" xfId="0" applyBorder="1" applyAlignment="1">
      <alignment vertical="top"/>
    </xf>
    <xf numFmtId="0" fontId="0" fillId="0" borderId="25" xfId="0" applyBorder="1" applyAlignment="1">
      <alignment vertical="top" wrapText="1"/>
    </xf>
    <xf numFmtId="0" fontId="38" fillId="0" borderId="26" xfId="0" applyFont="1" applyBorder="1" applyAlignment="1">
      <alignment horizontal="center" vertical="center" wrapText="1"/>
    </xf>
    <xf numFmtId="0" fontId="38" fillId="0" borderId="4" xfId="0" applyFont="1" applyBorder="1" applyAlignment="1">
      <alignment vertical="center" wrapText="1"/>
    </xf>
    <xf numFmtId="0" fontId="38" fillId="0" borderId="22" xfId="0" applyFont="1" applyBorder="1" applyAlignment="1">
      <alignment horizontal="center" vertical="center" wrapText="1"/>
    </xf>
    <xf numFmtId="0" fontId="38" fillId="0" borderId="2" xfId="0" applyFont="1" applyBorder="1" applyAlignment="1">
      <alignment vertical="center" wrapText="1"/>
    </xf>
    <xf numFmtId="0" fontId="38" fillId="0" borderId="23" xfId="0" applyFont="1" applyBorder="1" applyAlignment="1">
      <alignment horizontal="center"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0" fillId="33" borderId="19" xfId="0" applyFont="1" applyFill="1" applyBorder="1" applyAlignment="1">
      <alignment horizontal="left"/>
    </xf>
    <xf numFmtId="0" fontId="0" fillId="0" borderId="20" xfId="0" applyBorder="1"/>
    <xf numFmtId="0" fontId="0" fillId="0" borderId="35" xfId="0" applyBorder="1"/>
    <xf numFmtId="0" fontId="0" fillId="0" borderId="21" xfId="0" applyBorder="1"/>
    <xf numFmtId="0" fontId="35" fillId="0" borderId="0" xfId="44" applyFont="1" applyAlignment="1">
      <alignment vertical="top"/>
    </xf>
    <xf numFmtId="0" fontId="8" fillId="0" borderId="0" xfId="44" applyAlignment="1">
      <alignment horizontal="center" vertical="top"/>
    </xf>
    <xf numFmtId="0" fontId="8" fillId="0" borderId="0" xfId="44" applyAlignment="1">
      <alignment vertical="top"/>
    </xf>
    <xf numFmtId="43" fontId="0" fillId="0" borderId="0" xfId="45" applyFont="1" applyAlignment="1">
      <alignment vertical="top"/>
    </xf>
    <xf numFmtId="0" fontId="8" fillId="34" borderId="0" xfId="44" applyFill="1" applyAlignment="1">
      <alignment vertical="top"/>
    </xf>
    <xf numFmtId="0" fontId="8" fillId="34" borderId="0" xfId="44" applyFill="1" applyAlignment="1">
      <alignment horizontal="center" vertical="top"/>
    </xf>
    <xf numFmtId="43" fontId="0" fillId="34" borderId="0" xfId="45" applyFont="1" applyFill="1" applyAlignment="1">
      <alignment vertical="top"/>
    </xf>
    <xf numFmtId="0" fontId="0" fillId="33" borderId="5" xfId="0" applyFont="1" applyFill="1" applyBorder="1" applyAlignment="1">
      <alignment horizontal="left" vertical="top"/>
    </xf>
    <xf numFmtId="0" fontId="0" fillId="33" borderId="6" xfId="0" applyFont="1" applyFill="1" applyBorder="1" applyAlignment="1">
      <alignment horizontal="left" vertical="top" wrapText="1"/>
    </xf>
    <xf numFmtId="0" fontId="0" fillId="33" borderId="6" xfId="0" applyFont="1" applyFill="1" applyBorder="1" applyAlignment="1">
      <alignment horizontal="left" vertical="top"/>
    </xf>
    <xf numFmtId="0" fontId="0" fillId="33" borderId="7" xfId="0" applyFont="1" applyFill="1" applyBorder="1" applyAlignment="1">
      <alignment horizontal="left" vertical="top"/>
    </xf>
    <xf numFmtId="0" fontId="24" fillId="34" borderId="0" xfId="44" applyFont="1" applyFill="1" applyAlignment="1">
      <alignment vertical="top"/>
    </xf>
    <xf numFmtId="0" fontId="24" fillId="0" borderId="0" xfId="44" applyFont="1" applyAlignment="1">
      <alignment vertical="top"/>
    </xf>
    <xf numFmtId="16" fontId="8" fillId="34" borderId="0" xfId="44" applyNumberFormat="1" applyFill="1" applyAlignment="1">
      <alignment horizontal="center" vertical="top"/>
    </xf>
    <xf numFmtId="43" fontId="0" fillId="34" borderId="0" xfId="45" applyNumberFormat="1" applyFont="1" applyFill="1" applyAlignment="1">
      <alignment vertical="top"/>
    </xf>
    <xf numFmtId="0" fontId="8" fillId="34" borderId="0" xfId="44" applyFill="1" applyAlignment="1">
      <alignment vertical="top" wrapText="1"/>
    </xf>
    <xf numFmtId="43" fontId="0" fillId="34" borderId="0" xfId="46" applyNumberFormat="1" applyFont="1" applyFill="1" applyAlignment="1">
      <alignment vertical="top"/>
    </xf>
    <xf numFmtId="0" fontId="24" fillId="34" borderId="0" xfId="44" applyFont="1" applyFill="1" applyAlignment="1">
      <alignment horizontal="right" vertical="top"/>
    </xf>
    <xf numFmtId="0" fontId="24" fillId="34" borderId="0" xfId="44" applyFont="1" applyFill="1" applyAlignment="1">
      <alignment horizontal="center" vertical="top"/>
    </xf>
    <xf numFmtId="10" fontId="0" fillId="34" borderId="0" xfId="46" applyNumberFormat="1" applyFont="1" applyFill="1" applyAlignment="1">
      <alignment horizontal="right" vertical="top"/>
    </xf>
    <xf numFmtId="0" fontId="0" fillId="33" borderId="28" xfId="0" applyFont="1" applyFill="1" applyBorder="1" applyAlignment="1">
      <alignment horizontal="left" vertical="top"/>
    </xf>
    <xf numFmtId="0" fontId="0" fillId="33" borderId="36" xfId="0" applyFont="1" applyFill="1" applyBorder="1" applyAlignment="1">
      <alignment horizontal="left" vertical="top"/>
    </xf>
    <xf numFmtId="0" fontId="0" fillId="0" borderId="2" xfId="0" applyBorder="1" applyAlignment="1">
      <alignment vertical="top"/>
    </xf>
    <xf numFmtId="0" fontId="0" fillId="0" borderId="25" xfId="0" applyBorder="1" applyAlignment="1">
      <alignment vertical="top"/>
    </xf>
    <xf numFmtId="9" fontId="41" fillId="36" borderId="3" xfId="43" applyFont="1" applyFill="1" applyBorder="1" applyAlignment="1">
      <alignment horizontal="center" vertical="top"/>
    </xf>
    <xf numFmtId="9" fontId="41" fillId="36" borderId="1" xfId="43" applyFont="1" applyFill="1" applyBorder="1" applyAlignment="1">
      <alignment horizontal="center" vertical="top"/>
    </xf>
    <xf numFmtId="9" fontId="41" fillId="37" borderId="1" xfId="43" applyFont="1" applyFill="1" applyBorder="1" applyAlignment="1">
      <alignment horizontal="center" vertical="top"/>
    </xf>
    <xf numFmtId="9" fontId="41" fillId="38" borderId="1" xfId="43" applyFont="1" applyFill="1" applyBorder="1" applyAlignment="1">
      <alignment horizontal="center" vertical="top"/>
    </xf>
    <xf numFmtId="9" fontId="41" fillId="38" borderId="24" xfId="43" applyFont="1" applyFill="1" applyBorder="1" applyAlignment="1">
      <alignment horizontal="center" vertical="top"/>
    </xf>
    <xf numFmtId="164" fontId="41" fillId="36" borderId="4" xfId="43" applyNumberFormat="1" applyFont="1" applyFill="1" applyBorder="1" applyAlignment="1">
      <alignment horizontal="center" vertical="top"/>
    </xf>
    <xf numFmtId="164" fontId="41" fillId="36" borderId="2" xfId="43" applyNumberFormat="1" applyFont="1" applyFill="1" applyBorder="1" applyAlignment="1">
      <alignment horizontal="center" vertical="top"/>
    </xf>
    <xf numFmtId="164" fontId="41" fillId="37" borderId="2" xfId="43" applyNumberFormat="1" applyFont="1" applyFill="1" applyBorder="1" applyAlignment="1">
      <alignment horizontal="center" vertical="top"/>
    </xf>
    <xf numFmtId="164" fontId="41" fillId="38" borderId="2" xfId="43" applyNumberFormat="1" applyFont="1" applyFill="1" applyBorder="1" applyAlignment="1">
      <alignment horizontal="center" vertical="top"/>
    </xf>
    <xf numFmtId="164" fontId="41" fillId="38" borderId="25" xfId="43" applyNumberFormat="1" applyFont="1" applyFill="1" applyBorder="1" applyAlignment="1">
      <alignment horizontal="center" vertical="top"/>
    </xf>
    <xf numFmtId="164" fontId="41" fillId="39" borderId="2" xfId="43" applyNumberFormat="1" applyFont="1" applyFill="1" applyBorder="1" applyAlignment="1">
      <alignment horizontal="center" vertical="top"/>
    </xf>
    <xf numFmtId="164" fontId="41" fillId="35" borderId="2" xfId="43" applyNumberFormat="1" applyFont="1" applyFill="1" applyBorder="1" applyAlignment="1">
      <alignment horizontal="center" vertical="top"/>
    </xf>
    <xf numFmtId="0" fontId="6" fillId="0" borderId="1" xfId="41" applyFont="1" applyBorder="1" applyAlignment="1">
      <alignment vertical="top" wrapText="1"/>
    </xf>
    <xf numFmtId="0" fontId="6" fillId="0" borderId="3" xfId="41" applyFont="1" applyBorder="1" applyAlignment="1">
      <alignment vertical="top" wrapText="1"/>
    </xf>
    <xf numFmtId="0" fontId="37" fillId="33" borderId="17" xfId="0" applyFont="1" applyFill="1" applyBorder="1" applyAlignment="1">
      <alignment horizontal="left" vertical="top"/>
    </xf>
    <xf numFmtId="0" fontId="5" fillId="0" borderId="0" xfId="47"/>
    <xf numFmtId="0" fontId="5" fillId="0" borderId="0" xfId="47" applyAlignment="1">
      <alignment horizontal="left"/>
    </xf>
    <xf numFmtId="0" fontId="24" fillId="0" borderId="0" xfId="47" applyFont="1"/>
    <xf numFmtId="0" fontId="4" fillId="0" borderId="0" xfId="48"/>
    <xf numFmtId="43" fontId="21" fillId="40" borderId="1" xfId="52" applyNumberFormat="1" applyFont="1" applyFill="1" applyBorder="1" applyAlignment="1">
      <alignment horizontal="center" wrapText="1"/>
    </xf>
    <xf numFmtId="0" fontId="0" fillId="33" borderId="5" xfId="0" applyFont="1" applyFill="1" applyBorder="1" applyAlignment="1">
      <alignment horizontal="center" vertical="top" wrapText="1"/>
    </xf>
    <xf numFmtId="0" fontId="0" fillId="33" borderId="27" xfId="0" applyFont="1" applyFill="1" applyBorder="1" applyAlignment="1">
      <alignment horizontal="center" vertical="top" wrapText="1"/>
    </xf>
    <xf numFmtId="0" fontId="0" fillId="33" borderId="6" xfId="0" applyFont="1" applyFill="1" applyBorder="1" applyAlignment="1">
      <alignment horizontal="center" vertical="top" wrapText="1"/>
    </xf>
    <xf numFmtId="0" fontId="0" fillId="33" borderId="7" xfId="0" applyFont="1" applyFill="1" applyBorder="1" applyAlignment="1">
      <alignment horizontal="center" vertical="top" wrapText="1"/>
    </xf>
    <xf numFmtId="0" fontId="0" fillId="0" borderId="0" xfId="0" applyAlignment="1">
      <alignment vertical="top" wrapText="1"/>
    </xf>
    <xf numFmtId="0" fontId="43" fillId="34" borderId="0" xfId="52" applyFont="1" applyFill="1"/>
    <xf numFmtId="0" fontId="3" fillId="34" borderId="0" xfId="52" applyFill="1"/>
    <xf numFmtId="0" fontId="4" fillId="34" borderId="0" xfId="48" applyFill="1"/>
    <xf numFmtId="0" fontId="24" fillId="34" borderId="0" xfId="52" applyFont="1" applyFill="1" applyBorder="1" applyAlignment="1">
      <alignment wrapText="1"/>
    </xf>
    <xf numFmtId="0" fontId="3" fillId="34" borderId="1" xfId="52" applyFill="1" applyBorder="1"/>
    <xf numFmtId="0" fontId="3" fillId="34" borderId="0" xfId="52" applyFill="1" applyBorder="1"/>
    <xf numFmtId="165" fontId="0" fillId="34" borderId="1" xfId="53" applyNumberFormat="1" applyFont="1" applyFill="1" applyBorder="1"/>
    <xf numFmtId="0" fontId="21" fillId="34" borderId="0" xfId="52" applyFont="1" applyFill="1" applyBorder="1"/>
    <xf numFmtId="165" fontId="3" fillId="34" borderId="0" xfId="52" applyNumberFormat="1" applyFill="1"/>
    <xf numFmtId="0" fontId="24" fillId="34" borderId="0" xfId="52" applyFont="1" applyFill="1" applyBorder="1"/>
    <xf numFmtId="0" fontId="3" fillId="34" borderId="0" xfId="54" applyFill="1" applyBorder="1"/>
    <xf numFmtId="0" fontId="21" fillId="34" borderId="0" xfId="54" applyFont="1" applyFill="1" applyBorder="1"/>
    <xf numFmtId="0" fontId="3" fillId="34" borderId="0" xfId="54" applyFill="1"/>
    <xf numFmtId="0" fontId="43" fillId="34" borderId="0" xfId="0" applyFont="1" applyFill="1"/>
    <xf numFmtId="0" fontId="24" fillId="34" borderId="0" xfId="0" applyFont="1" applyFill="1" applyBorder="1" applyAlignment="1">
      <alignment wrapText="1"/>
    </xf>
    <xf numFmtId="0" fontId="0" fillId="34" borderId="1" xfId="0" applyFill="1" applyBorder="1"/>
    <xf numFmtId="0" fontId="0" fillId="34" borderId="0" xfId="0" applyFill="1" applyBorder="1"/>
    <xf numFmtId="164" fontId="0" fillId="34" borderId="1" xfId="55" applyNumberFormat="1" applyFont="1" applyFill="1" applyBorder="1"/>
    <xf numFmtId="0" fontId="21" fillId="34" borderId="0" xfId="0" applyFont="1" applyFill="1" applyBorder="1"/>
    <xf numFmtId="0" fontId="43" fillId="34" borderId="0" xfId="48" applyFont="1" applyFill="1"/>
    <xf numFmtId="165" fontId="4" fillId="34" borderId="0" xfId="48" applyNumberFormat="1" applyFill="1"/>
    <xf numFmtId="165" fontId="21" fillId="40" borderId="1" xfId="52" applyNumberFormat="1" applyFont="1" applyFill="1" applyBorder="1" applyAlignment="1">
      <alignment horizontal="center" wrapText="1"/>
    </xf>
    <xf numFmtId="164" fontId="21" fillId="40" borderId="1" xfId="43" applyNumberFormat="1" applyFont="1" applyFill="1" applyBorder="1" applyAlignment="1">
      <alignment horizontal="center" wrapText="1"/>
    </xf>
    <xf numFmtId="43" fontId="21" fillId="40" borderId="1" xfId="52" applyNumberFormat="1" applyFont="1" applyFill="1" applyBorder="1" applyAlignment="1">
      <alignment horizontal="left" wrapText="1"/>
    </xf>
    <xf numFmtId="0" fontId="30" fillId="0" borderId="0" xfId="0" applyFont="1" applyFill="1" applyBorder="1" applyAlignment="1">
      <alignment horizontal="left"/>
    </xf>
    <xf numFmtId="0" fontId="3" fillId="0" borderId="1" xfId="52" applyBorder="1"/>
    <xf numFmtId="0" fontId="3" fillId="0" borderId="1" xfId="52" applyFill="1" applyBorder="1"/>
    <xf numFmtId="0" fontId="3" fillId="0" borderId="0" xfId="52"/>
    <xf numFmtId="0" fontId="24" fillId="0" borderId="0" xfId="52" applyFont="1" applyAlignment="1">
      <alignment wrapText="1"/>
    </xf>
    <xf numFmtId="43" fontId="21" fillId="40" borderId="40" xfId="52" applyNumberFormat="1" applyFont="1" applyFill="1" applyBorder="1" applyAlignment="1">
      <alignment horizontal="center" wrapText="1"/>
    </xf>
    <xf numFmtId="0" fontId="21" fillId="40" borderId="40" xfId="52" applyFont="1" applyFill="1" applyBorder="1" applyAlignment="1">
      <alignment horizontal="center" wrapText="1"/>
    </xf>
    <xf numFmtId="165" fontId="0" fillId="0" borderId="1" xfId="53" applyNumberFormat="1" applyFont="1" applyBorder="1"/>
    <xf numFmtId="0" fontId="21" fillId="40" borderId="1" xfId="52" applyFont="1" applyFill="1" applyBorder="1"/>
    <xf numFmtId="165" fontId="21" fillId="40" borderId="40" xfId="53" applyNumberFormat="1" applyFont="1" applyFill="1" applyBorder="1" applyAlignment="1">
      <alignment horizontal="center"/>
    </xf>
    <xf numFmtId="165" fontId="21" fillId="40" borderId="1" xfId="53" applyNumberFormat="1" applyFont="1" applyFill="1" applyBorder="1" applyAlignment="1">
      <alignment horizontal="center"/>
    </xf>
    <xf numFmtId="0" fontId="1" fillId="34" borderId="0" xfId="48" applyFont="1" applyFill="1"/>
    <xf numFmtId="0" fontId="22" fillId="34" borderId="0" xfId="48" applyFont="1" applyFill="1"/>
    <xf numFmtId="43" fontId="0" fillId="0" borderId="1" xfId="53" applyNumberFormat="1" applyFont="1" applyBorder="1"/>
    <xf numFmtId="164" fontId="4" fillId="34" borderId="0" xfId="43" applyNumberFormat="1" applyFont="1" applyFill="1"/>
    <xf numFmtId="43" fontId="4" fillId="34" borderId="0" xfId="48" applyNumberFormat="1" applyFill="1"/>
    <xf numFmtId="164" fontId="41" fillId="34" borderId="0" xfId="43" applyNumberFormat="1" applyFont="1" applyFill="1"/>
    <xf numFmtId="0" fontId="33" fillId="34" borderId="0" xfId="48" applyFont="1" applyFill="1"/>
    <xf numFmtId="0" fontId="24" fillId="34" borderId="0" xfId="52" applyFont="1" applyFill="1" applyAlignment="1">
      <alignment wrapText="1"/>
    </xf>
    <xf numFmtId="0" fontId="21" fillId="34" borderId="0" xfId="52" applyFont="1" applyFill="1"/>
    <xf numFmtId="0" fontId="24" fillId="34" borderId="0" xfId="52" applyFont="1" applyFill="1"/>
    <xf numFmtId="43" fontId="21" fillId="34" borderId="1" xfId="52" applyNumberFormat="1" applyFont="1" applyFill="1" applyBorder="1" applyAlignment="1">
      <alignment horizontal="center" wrapText="1"/>
    </xf>
    <xf numFmtId="0" fontId="1" fillId="34" borderId="0" xfId="52" applyFont="1" applyFill="1"/>
    <xf numFmtId="166" fontId="3" fillId="34" borderId="0" xfId="52" applyNumberFormat="1" applyFill="1"/>
    <xf numFmtId="0" fontId="36" fillId="34" borderId="0" xfId="48" applyFont="1" applyFill="1"/>
    <xf numFmtId="0" fontId="37" fillId="33" borderId="37" xfId="0" applyFont="1" applyFill="1" applyBorder="1" applyAlignment="1">
      <alignment horizontal="left" vertical="top" wrapText="1"/>
    </xf>
    <xf numFmtId="0" fontId="37" fillId="33" borderId="38" xfId="0" applyFont="1" applyFill="1" applyBorder="1" applyAlignment="1">
      <alignment horizontal="left" vertical="top" wrapText="1"/>
    </xf>
    <xf numFmtId="0" fontId="37" fillId="33" borderId="39" xfId="0" applyFont="1" applyFill="1" applyBorder="1" applyAlignment="1">
      <alignment horizontal="left" vertical="top" wrapText="1"/>
    </xf>
    <xf numFmtId="0" fontId="29" fillId="34" borderId="19" xfId="0" applyFont="1" applyFill="1" applyBorder="1" applyAlignment="1">
      <alignment horizontal="center" vertical="center"/>
    </xf>
    <xf numFmtId="0" fontId="29" fillId="34"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39" fillId="0" borderId="19" xfId="0" applyFont="1" applyBorder="1" applyAlignment="1">
      <alignment vertical="center" wrapText="1"/>
    </xf>
    <xf numFmtId="0" fontId="39" fillId="0" borderId="30" xfId="0" applyFont="1" applyBorder="1" applyAlignment="1">
      <alignment vertical="center" wrapText="1"/>
    </xf>
    <xf numFmtId="0" fontId="39" fillId="0" borderId="18" xfId="0" applyFont="1" applyBorder="1" applyAlignment="1">
      <alignment vertical="center" wrapText="1"/>
    </xf>
  </cellXfs>
  <cellStyles count="57">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5"/>
    <cellStyle name="Comma 2 2 2" xfId="50"/>
    <cellStyle name="Comma 2 3" xfId="5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4"/>
    <cellStyle name="Normal 3" xfId="44"/>
    <cellStyle name="Normal 4" xfId="47"/>
    <cellStyle name="Normal 4 2" xfId="49"/>
    <cellStyle name="Normal 5" xfId="48"/>
    <cellStyle name="Normal 7" xfId="52"/>
    <cellStyle name="Note 2" xfId="42"/>
    <cellStyle name="Output" xfId="10" builtinId="21" customBuiltin="1"/>
    <cellStyle name="Percent" xfId="43" builtinId="5"/>
    <cellStyle name="Percent 2" xfId="46"/>
    <cellStyle name="Percent 2 2" xfId="55"/>
    <cellStyle name="Percent 3" xfId="51"/>
    <cellStyle name="Percent 6" xfId="56"/>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7</xdr:row>
      <xdr:rowOff>371475</xdr:rowOff>
    </xdr:from>
    <xdr:to>
      <xdr:col>3</xdr:col>
      <xdr:colOff>0</xdr:colOff>
      <xdr:row>7</xdr:row>
      <xdr:rowOff>381000</xdr:rowOff>
    </xdr:to>
    <xdr:cxnSp macro="">
      <xdr:nvCxnSpPr>
        <xdr:cNvPr id="3" name="Straight Connector 2"/>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5953</xdr:colOff>
      <xdr:row>5</xdr:row>
      <xdr:rowOff>2</xdr:rowOff>
    </xdr:from>
    <xdr:to>
      <xdr:col>3</xdr:col>
      <xdr:colOff>9525</xdr:colOff>
      <xdr:row>11</xdr:row>
      <xdr:rowOff>0</xdr:rowOff>
    </xdr:to>
    <xdr:cxnSp macro="">
      <xdr:nvCxnSpPr>
        <xdr:cNvPr id="4" name="Straight Connector 3"/>
        <xdr:cNvCxnSpPr/>
      </xdr:nvCxnSpPr>
      <xdr:spPr>
        <a:xfrm flipV="1">
          <a:off x="2774156" y="958455"/>
          <a:ext cx="3572" cy="1595436"/>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15040</xdr:colOff>
      <xdr:row>4</xdr:row>
      <xdr:rowOff>195513</xdr:rowOff>
    </xdr:from>
    <xdr:to>
      <xdr:col>4</xdr:col>
      <xdr:colOff>0</xdr:colOff>
      <xdr:row>5</xdr:row>
      <xdr:rowOff>0</xdr:rowOff>
    </xdr:to>
    <xdr:cxnSp macro="">
      <xdr:nvCxnSpPr>
        <xdr:cNvPr id="8" name="Straight Arrow Connector 7"/>
        <xdr:cNvCxnSpPr/>
      </xdr:nvCxnSpPr>
      <xdr:spPr>
        <a:xfrm>
          <a:off x="2787316" y="1378618"/>
          <a:ext cx="596566" cy="501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7</xdr:row>
      <xdr:rowOff>371475</xdr:rowOff>
    </xdr:from>
    <xdr:to>
      <xdr:col>3</xdr:col>
      <xdr:colOff>600075</xdr:colOff>
      <xdr:row>7</xdr:row>
      <xdr:rowOff>381000</xdr:rowOff>
    </xdr:to>
    <xdr:cxnSp macro="">
      <xdr:nvCxnSpPr>
        <xdr:cNvPr id="9" name="Straight Arrow Connector 8"/>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11906</xdr:colOff>
      <xdr:row>11</xdr:row>
      <xdr:rowOff>0</xdr:rowOff>
    </xdr:from>
    <xdr:to>
      <xdr:col>3</xdr:col>
      <xdr:colOff>600075</xdr:colOff>
      <xdr:row>11</xdr:row>
      <xdr:rowOff>0</xdr:rowOff>
    </xdr:to>
    <xdr:cxnSp macro="">
      <xdr:nvCxnSpPr>
        <xdr:cNvPr id="10" name="Straight Arrow Connector 9"/>
        <xdr:cNvCxnSpPr/>
      </xdr:nvCxnSpPr>
      <xdr:spPr>
        <a:xfrm>
          <a:off x="2780109" y="2553891"/>
          <a:ext cx="588169"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20</xdr:row>
      <xdr:rowOff>371475</xdr:rowOff>
    </xdr:from>
    <xdr:to>
      <xdr:col>3</xdr:col>
      <xdr:colOff>0</xdr:colOff>
      <xdr:row>20</xdr:row>
      <xdr:rowOff>381000</xdr:rowOff>
    </xdr:to>
    <xdr:cxnSp macro="">
      <xdr:nvCxnSpPr>
        <xdr:cNvPr id="11" name="Straight Connector 10"/>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18</xdr:row>
      <xdr:rowOff>1</xdr:rowOff>
    </xdr:from>
    <xdr:to>
      <xdr:col>3</xdr:col>
      <xdr:colOff>9525</xdr:colOff>
      <xdr:row>23</xdr:row>
      <xdr:rowOff>180975</xdr:rowOff>
    </xdr:to>
    <xdr:cxnSp macro="">
      <xdr:nvCxnSpPr>
        <xdr:cNvPr id="12" name="Straight Connector 11"/>
        <xdr:cNvCxnSpPr/>
      </xdr:nvCxnSpPr>
      <xdr:spPr>
        <a:xfrm flipV="1">
          <a:off x="2676525" y="1352551"/>
          <a:ext cx="0" cy="15525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10027</xdr:colOff>
      <xdr:row>17</xdr:row>
      <xdr:rowOff>200526</xdr:rowOff>
    </xdr:from>
    <xdr:to>
      <xdr:col>4</xdr:col>
      <xdr:colOff>0</xdr:colOff>
      <xdr:row>17</xdr:row>
      <xdr:rowOff>200526</xdr:rowOff>
    </xdr:to>
    <xdr:cxnSp macro="">
      <xdr:nvCxnSpPr>
        <xdr:cNvPr id="13" name="Straight Arrow Connector 12"/>
        <xdr:cNvCxnSpPr/>
      </xdr:nvCxnSpPr>
      <xdr:spPr>
        <a:xfrm>
          <a:off x="2782303" y="4361447"/>
          <a:ext cx="601579"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20</xdr:row>
      <xdr:rowOff>371475</xdr:rowOff>
    </xdr:from>
    <xdr:to>
      <xdr:col>3</xdr:col>
      <xdr:colOff>600075</xdr:colOff>
      <xdr:row>20</xdr:row>
      <xdr:rowOff>381000</xdr:rowOff>
    </xdr:to>
    <xdr:cxnSp macro="">
      <xdr:nvCxnSpPr>
        <xdr:cNvPr id="14" name="Straight Arrow Connector 13"/>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23</xdr:row>
      <xdr:rowOff>180975</xdr:rowOff>
    </xdr:from>
    <xdr:to>
      <xdr:col>3</xdr:col>
      <xdr:colOff>600075</xdr:colOff>
      <xdr:row>24</xdr:row>
      <xdr:rowOff>0</xdr:rowOff>
    </xdr:to>
    <xdr:cxnSp macro="">
      <xdr:nvCxnSpPr>
        <xdr:cNvPr id="15" name="Straight Arrow Connector 14"/>
        <xdr:cNvCxnSpPr/>
      </xdr:nvCxnSpPr>
      <xdr:spPr>
        <a:xfrm>
          <a:off x="26765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32</xdr:row>
      <xdr:rowOff>371475</xdr:rowOff>
    </xdr:from>
    <xdr:to>
      <xdr:col>3</xdr:col>
      <xdr:colOff>0</xdr:colOff>
      <xdr:row>32</xdr:row>
      <xdr:rowOff>381000</xdr:rowOff>
    </xdr:to>
    <xdr:cxnSp macro="">
      <xdr:nvCxnSpPr>
        <xdr:cNvPr id="16" name="Straight Connector 15"/>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31</xdr:row>
      <xdr:rowOff>1</xdr:rowOff>
    </xdr:from>
    <xdr:to>
      <xdr:col>3</xdr:col>
      <xdr:colOff>9525</xdr:colOff>
      <xdr:row>34</xdr:row>
      <xdr:rowOff>180975</xdr:rowOff>
    </xdr:to>
    <xdr:cxnSp macro="">
      <xdr:nvCxnSpPr>
        <xdr:cNvPr id="17" name="Straight Connector 16"/>
        <xdr:cNvCxnSpPr/>
      </xdr:nvCxnSpPr>
      <xdr:spPr>
        <a:xfrm flipV="1">
          <a:off x="2676525" y="1352551"/>
          <a:ext cx="0" cy="15525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15040</xdr:colOff>
      <xdr:row>31</xdr:row>
      <xdr:rowOff>0</xdr:rowOff>
    </xdr:from>
    <xdr:to>
      <xdr:col>4</xdr:col>
      <xdr:colOff>0</xdr:colOff>
      <xdr:row>31</xdr:row>
      <xdr:rowOff>0</xdr:rowOff>
    </xdr:to>
    <xdr:cxnSp macro="">
      <xdr:nvCxnSpPr>
        <xdr:cNvPr id="18" name="Straight Arrow Connector 17"/>
        <xdr:cNvCxnSpPr/>
      </xdr:nvCxnSpPr>
      <xdr:spPr>
        <a:xfrm>
          <a:off x="2787316" y="7148763"/>
          <a:ext cx="596566"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34</xdr:row>
      <xdr:rowOff>180975</xdr:rowOff>
    </xdr:from>
    <xdr:to>
      <xdr:col>3</xdr:col>
      <xdr:colOff>600075</xdr:colOff>
      <xdr:row>35</xdr:row>
      <xdr:rowOff>0</xdr:rowOff>
    </xdr:to>
    <xdr:cxnSp macro="">
      <xdr:nvCxnSpPr>
        <xdr:cNvPr id="20" name="Straight Arrow Connector 19"/>
        <xdr:cNvCxnSpPr/>
      </xdr:nvCxnSpPr>
      <xdr:spPr>
        <a:xfrm>
          <a:off x="26765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40</xdr:row>
      <xdr:rowOff>371475</xdr:rowOff>
    </xdr:from>
    <xdr:to>
      <xdr:col>3</xdr:col>
      <xdr:colOff>0</xdr:colOff>
      <xdr:row>40</xdr:row>
      <xdr:rowOff>381000</xdr:rowOff>
    </xdr:to>
    <xdr:cxnSp macro="">
      <xdr:nvCxnSpPr>
        <xdr:cNvPr id="21" name="Straight Connector 20"/>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40</xdr:row>
      <xdr:rowOff>371475</xdr:rowOff>
    </xdr:from>
    <xdr:to>
      <xdr:col>3</xdr:col>
      <xdr:colOff>600075</xdr:colOff>
      <xdr:row>40</xdr:row>
      <xdr:rowOff>381000</xdr:rowOff>
    </xdr:to>
    <xdr:cxnSp macro="">
      <xdr:nvCxnSpPr>
        <xdr:cNvPr id="24" name="Straight Arrow Connector 23"/>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10026</xdr:colOff>
      <xdr:row>7</xdr:row>
      <xdr:rowOff>370974</xdr:rowOff>
    </xdr:from>
    <xdr:to>
      <xdr:col>9</xdr:col>
      <xdr:colOff>0</xdr:colOff>
      <xdr:row>7</xdr:row>
      <xdr:rowOff>371476</xdr:rowOff>
    </xdr:to>
    <xdr:cxnSp macro="">
      <xdr:nvCxnSpPr>
        <xdr:cNvPr id="26" name="Straight Connector 25"/>
        <xdr:cNvCxnSpPr/>
      </xdr:nvCxnSpPr>
      <xdr:spPr>
        <a:xfrm>
          <a:off x="7569868" y="2526632"/>
          <a:ext cx="456198" cy="50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5</xdr:row>
      <xdr:rowOff>1</xdr:rowOff>
    </xdr:from>
    <xdr:to>
      <xdr:col>9</xdr:col>
      <xdr:colOff>9525</xdr:colOff>
      <xdr:row>14</xdr:row>
      <xdr:rowOff>0</xdr:rowOff>
    </xdr:to>
    <xdr:cxnSp macro="">
      <xdr:nvCxnSpPr>
        <xdr:cNvPr id="27" name="Straight Connector 26"/>
        <xdr:cNvCxnSpPr/>
      </xdr:nvCxnSpPr>
      <xdr:spPr>
        <a:xfrm flipV="1">
          <a:off x="8201025" y="1352551"/>
          <a:ext cx="0" cy="2152649"/>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4</xdr:row>
      <xdr:rowOff>195513</xdr:rowOff>
    </xdr:from>
    <xdr:to>
      <xdr:col>10</xdr:col>
      <xdr:colOff>0</xdr:colOff>
      <xdr:row>5</xdr:row>
      <xdr:rowOff>0</xdr:rowOff>
    </xdr:to>
    <xdr:cxnSp macro="">
      <xdr:nvCxnSpPr>
        <xdr:cNvPr id="28" name="Straight Arrow Connector 27"/>
        <xdr:cNvCxnSpPr/>
      </xdr:nvCxnSpPr>
      <xdr:spPr>
        <a:xfrm>
          <a:off x="8046118" y="1378618"/>
          <a:ext cx="456198" cy="501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7</xdr:row>
      <xdr:rowOff>371475</xdr:rowOff>
    </xdr:from>
    <xdr:to>
      <xdr:col>9</xdr:col>
      <xdr:colOff>467591</xdr:colOff>
      <xdr:row>7</xdr:row>
      <xdr:rowOff>372340</xdr:rowOff>
    </xdr:to>
    <xdr:cxnSp macro="">
      <xdr:nvCxnSpPr>
        <xdr:cNvPr id="29" name="Straight Arrow Connector 28"/>
        <xdr:cNvCxnSpPr/>
      </xdr:nvCxnSpPr>
      <xdr:spPr>
        <a:xfrm>
          <a:off x="8019184" y="2518930"/>
          <a:ext cx="458066" cy="86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11906</xdr:colOff>
      <xdr:row>10</xdr:row>
      <xdr:rowOff>196453</xdr:rowOff>
    </xdr:from>
    <xdr:to>
      <xdr:col>10</xdr:col>
      <xdr:colOff>0</xdr:colOff>
      <xdr:row>11</xdr:row>
      <xdr:rowOff>0</xdr:rowOff>
    </xdr:to>
    <xdr:cxnSp macro="">
      <xdr:nvCxnSpPr>
        <xdr:cNvPr id="30" name="Straight Arrow Connector 29"/>
        <xdr:cNvCxnSpPr/>
      </xdr:nvCxnSpPr>
      <xdr:spPr>
        <a:xfrm>
          <a:off x="8018859" y="2547937"/>
          <a:ext cx="464344" cy="595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20053</xdr:colOff>
      <xdr:row>20</xdr:row>
      <xdr:rowOff>370974</xdr:rowOff>
    </xdr:from>
    <xdr:to>
      <xdr:col>9</xdr:col>
      <xdr:colOff>0</xdr:colOff>
      <xdr:row>20</xdr:row>
      <xdr:rowOff>371476</xdr:rowOff>
    </xdr:to>
    <xdr:cxnSp macro="">
      <xdr:nvCxnSpPr>
        <xdr:cNvPr id="31" name="Straight Connector 30"/>
        <xdr:cNvCxnSpPr/>
      </xdr:nvCxnSpPr>
      <xdr:spPr>
        <a:xfrm>
          <a:off x="7579895" y="5464342"/>
          <a:ext cx="446171" cy="50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18</xdr:row>
      <xdr:rowOff>1</xdr:rowOff>
    </xdr:from>
    <xdr:to>
      <xdr:col>9</xdr:col>
      <xdr:colOff>9525</xdr:colOff>
      <xdr:row>23</xdr:row>
      <xdr:rowOff>180975</xdr:rowOff>
    </xdr:to>
    <xdr:cxnSp macro="">
      <xdr:nvCxnSpPr>
        <xdr:cNvPr id="32" name="Straight Connector 31"/>
        <xdr:cNvCxnSpPr/>
      </xdr:nvCxnSpPr>
      <xdr:spPr>
        <a:xfrm flipV="1">
          <a:off x="2781300" y="3886201"/>
          <a:ext cx="0" cy="13620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15039</xdr:colOff>
      <xdr:row>17</xdr:row>
      <xdr:rowOff>200526</xdr:rowOff>
    </xdr:from>
    <xdr:to>
      <xdr:col>10</xdr:col>
      <xdr:colOff>0</xdr:colOff>
      <xdr:row>17</xdr:row>
      <xdr:rowOff>200526</xdr:rowOff>
    </xdr:to>
    <xdr:cxnSp macro="">
      <xdr:nvCxnSpPr>
        <xdr:cNvPr id="33" name="Straight Arrow Connector 32"/>
        <xdr:cNvCxnSpPr/>
      </xdr:nvCxnSpPr>
      <xdr:spPr>
        <a:xfrm>
          <a:off x="8041105" y="4361447"/>
          <a:ext cx="461211"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20</xdr:row>
      <xdr:rowOff>371475</xdr:rowOff>
    </xdr:from>
    <xdr:to>
      <xdr:col>9</xdr:col>
      <xdr:colOff>600075</xdr:colOff>
      <xdr:row>20</xdr:row>
      <xdr:rowOff>381000</xdr:rowOff>
    </xdr:to>
    <xdr:cxnSp macro="">
      <xdr:nvCxnSpPr>
        <xdr:cNvPr id="34" name="Straight Arrow Connector 33"/>
        <xdr:cNvCxnSpPr/>
      </xdr:nvCxnSpPr>
      <xdr:spPr>
        <a:xfrm>
          <a:off x="2781300" y="46577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32</xdr:row>
      <xdr:rowOff>371475</xdr:rowOff>
    </xdr:from>
    <xdr:to>
      <xdr:col>9</xdr:col>
      <xdr:colOff>0</xdr:colOff>
      <xdr:row>32</xdr:row>
      <xdr:rowOff>381000</xdr:rowOff>
    </xdr:to>
    <xdr:cxnSp macro="">
      <xdr:nvCxnSpPr>
        <xdr:cNvPr id="36" name="Straight Connector 35"/>
        <xdr:cNvCxnSpPr/>
      </xdr:nvCxnSpPr>
      <xdr:spPr>
        <a:xfrm flipV="1">
          <a:off x="2047875" y="6619875"/>
          <a:ext cx="72390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31</xdr:row>
      <xdr:rowOff>1</xdr:rowOff>
    </xdr:from>
    <xdr:to>
      <xdr:col>9</xdr:col>
      <xdr:colOff>9525</xdr:colOff>
      <xdr:row>34</xdr:row>
      <xdr:rowOff>180975</xdr:rowOff>
    </xdr:to>
    <xdr:cxnSp macro="">
      <xdr:nvCxnSpPr>
        <xdr:cNvPr id="37" name="Straight Connector 36"/>
        <xdr:cNvCxnSpPr/>
      </xdr:nvCxnSpPr>
      <xdr:spPr>
        <a:xfrm flipV="1">
          <a:off x="2781300" y="6229351"/>
          <a:ext cx="0" cy="77152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10026</xdr:colOff>
      <xdr:row>31</xdr:row>
      <xdr:rowOff>0</xdr:rowOff>
    </xdr:from>
    <xdr:to>
      <xdr:col>10</xdr:col>
      <xdr:colOff>0</xdr:colOff>
      <xdr:row>31</xdr:row>
      <xdr:rowOff>5013</xdr:rowOff>
    </xdr:to>
    <xdr:cxnSp macro="">
      <xdr:nvCxnSpPr>
        <xdr:cNvPr id="38" name="Straight Arrow Connector 37"/>
        <xdr:cNvCxnSpPr/>
      </xdr:nvCxnSpPr>
      <xdr:spPr>
        <a:xfrm flipV="1">
          <a:off x="8036092" y="7148763"/>
          <a:ext cx="466224" cy="501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34</xdr:row>
      <xdr:rowOff>180975</xdr:rowOff>
    </xdr:from>
    <xdr:to>
      <xdr:col>9</xdr:col>
      <xdr:colOff>600075</xdr:colOff>
      <xdr:row>35</xdr:row>
      <xdr:rowOff>0</xdr:rowOff>
    </xdr:to>
    <xdr:cxnSp macro="">
      <xdr:nvCxnSpPr>
        <xdr:cNvPr id="39" name="Straight Arrow Connector 38"/>
        <xdr:cNvCxnSpPr/>
      </xdr:nvCxnSpPr>
      <xdr:spPr>
        <a:xfrm>
          <a:off x="2781300" y="70008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13</xdr:row>
      <xdr:rowOff>195513</xdr:rowOff>
    </xdr:from>
    <xdr:to>
      <xdr:col>10</xdr:col>
      <xdr:colOff>0</xdr:colOff>
      <xdr:row>13</xdr:row>
      <xdr:rowOff>200526</xdr:rowOff>
    </xdr:to>
    <xdr:cxnSp macro="">
      <xdr:nvCxnSpPr>
        <xdr:cNvPr id="42" name="Straight Arrow Connector 41"/>
        <xdr:cNvCxnSpPr/>
      </xdr:nvCxnSpPr>
      <xdr:spPr>
        <a:xfrm>
          <a:off x="8046118" y="3564355"/>
          <a:ext cx="456198" cy="501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18</xdr:row>
      <xdr:rowOff>1</xdr:rowOff>
    </xdr:from>
    <xdr:to>
      <xdr:col>9</xdr:col>
      <xdr:colOff>9525</xdr:colOff>
      <xdr:row>27</xdr:row>
      <xdr:rowOff>0</xdr:rowOff>
    </xdr:to>
    <xdr:cxnSp macro="">
      <xdr:nvCxnSpPr>
        <xdr:cNvPr id="44" name="Straight Connector 43"/>
        <xdr:cNvCxnSpPr/>
      </xdr:nvCxnSpPr>
      <xdr:spPr>
        <a:xfrm flipV="1">
          <a:off x="8201025" y="1352551"/>
          <a:ext cx="0" cy="2152649"/>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23812</xdr:colOff>
      <xdr:row>24</xdr:row>
      <xdr:rowOff>5953</xdr:rowOff>
    </xdr:from>
    <xdr:to>
      <xdr:col>9</xdr:col>
      <xdr:colOff>476249</xdr:colOff>
      <xdr:row>24</xdr:row>
      <xdr:rowOff>11906</xdr:rowOff>
    </xdr:to>
    <xdr:cxnSp macro="">
      <xdr:nvCxnSpPr>
        <xdr:cNvPr id="47" name="Straight Arrow Connector 46"/>
        <xdr:cNvCxnSpPr/>
      </xdr:nvCxnSpPr>
      <xdr:spPr>
        <a:xfrm flipV="1">
          <a:off x="8030765" y="5280422"/>
          <a:ext cx="452437" cy="595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15039</xdr:colOff>
      <xdr:row>26</xdr:row>
      <xdr:rowOff>190500</xdr:rowOff>
    </xdr:from>
    <xdr:to>
      <xdr:col>10</xdr:col>
      <xdr:colOff>0</xdr:colOff>
      <xdr:row>27</xdr:row>
      <xdr:rowOff>0</xdr:rowOff>
    </xdr:to>
    <xdr:cxnSp macro="">
      <xdr:nvCxnSpPr>
        <xdr:cNvPr id="48" name="Straight Arrow Connector 47"/>
        <xdr:cNvCxnSpPr/>
      </xdr:nvCxnSpPr>
      <xdr:spPr>
        <a:xfrm>
          <a:off x="8041105" y="6346658"/>
          <a:ext cx="461211" cy="10026"/>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40</xdr:row>
      <xdr:rowOff>371475</xdr:rowOff>
    </xdr:from>
    <xdr:to>
      <xdr:col>9</xdr:col>
      <xdr:colOff>0</xdr:colOff>
      <xdr:row>40</xdr:row>
      <xdr:rowOff>381000</xdr:rowOff>
    </xdr:to>
    <xdr:cxnSp macro="">
      <xdr:nvCxnSpPr>
        <xdr:cNvPr id="49" name="Straight Connector 48"/>
        <xdr:cNvCxnSpPr/>
      </xdr:nvCxnSpPr>
      <xdr:spPr>
        <a:xfrm flipV="1">
          <a:off x="7467600" y="7419975"/>
          <a:ext cx="72390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39</xdr:row>
      <xdr:rowOff>1</xdr:rowOff>
    </xdr:from>
    <xdr:to>
      <xdr:col>9</xdr:col>
      <xdr:colOff>9525</xdr:colOff>
      <xdr:row>42</xdr:row>
      <xdr:rowOff>180975</xdr:rowOff>
    </xdr:to>
    <xdr:cxnSp macro="">
      <xdr:nvCxnSpPr>
        <xdr:cNvPr id="50" name="Straight Connector 49"/>
        <xdr:cNvCxnSpPr/>
      </xdr:nvCxnSpPr>
      <xdr:spPr>
        <a:xfrm flipV="1">
          <a:off x="8201025" y="7029451"/>
          <a:ext cx="0" cy="77152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39</xdr:row>
      <xdr:rowOff>0</xdr:rowOff>
    </xdr:from>
    <xdr:to>
      <xdr:col>10</xdr:col>
      <xdr:colOff>0</xdr:colOff>
      <xdr:row>39</xdr:row>
      <xdr:rowOff>0</xdr:rowOff>
    </xdr:to>
    <xdr:cxnSp macro="">
      <xdr:nvCxnSpPr>
        <xdr:cNvPr id="51" name="Straight Arrow Connector 50"/>
        <xdr:cNvCxnSpPr/>
      </xdr:nvCxnSpPr>
      <xdr:spPr>
        <a:xfrm>
          <a:off x="8046118" y="8732921"/>
          <a:ext cx="456198"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42</xdr:row>
      <xdr:rowOff>180975</xdr:rowOff>
    </xdr:from>
    <xdr:to>
      <xdr:col>9</xdr:col>
      <xdr:colOff>600075</xdr:colOff>
      <xdr:row>43</xdr:row>
      <xdr:rowOff>0</xdr:rowOff>
    </xdr:to>
    <xdr:cxnSp macro="">
      <xdr:nvCxnSpPr>
        <xdr:cNvPr id="52" name="Straight Arrow Connector 51"/>
        <xdr:cNvCxnSpPr/>
      </xdr:nvCxnSpPr>
      <xdr:spPr>
        <a:xfrm>
          <a:off x="8201025" y="78009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371475</xdr:rowOff>
    </xdr:from>
    <xdr:to>
      <xdr:col>3</xdr:col>
      <xdr:colOff>0</xdr:colOff>
      <xdr:row>11</xdr:row>
      <xdr:rowOff>381000</xdr:rowOff>
    </xdr:to>
    <xdr:cxnSp macro="">
      <xdr:nvCxnSpPr>
        <xdr:cNvPr id="2" name="Straight Connector 1"/>
        <xdr:cNvCxnSpPr/>
      </xdr:nvCxnSpPr>
      <xdr:spPr>
        <a:xfrm flipV="1">
          <a:off x="7467600" y="2124075"/>
          <a:ext cx="82867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9293</xdr:colOff>
      <xdr:row>10</xdr:row>
      <xdr:rowOff>102219</xdr:rowOff>
    </xdr:from>
    <xdr:to>
      <xdr:col>3</xdr:col>
      <xdr:colOff>9525</xdr:colOff>
      <xdr:row>13</xdr:row>
      <xdr:rowOff>104776</xdr:rowOff>
    </xdr:to>
    <xdr:cxnSp macro="">
      <xdr:nvCxnSpPr>
        <xdr:cNvPr id="3" name="Straight Connector 2"/>
        <xdr:cNvCxnSpPr/>
      </xdr:nvCxnSpPr>
      <xdr:spPr>
        <a:xfrm flipH="1" flipV="1">
          <a:off x="3930805" y="2151256"/>
          <a:ext cx="232" cy="59264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13</xdr:row>
      <xdr:rowOff>104775</xdr:rowOff>
    </xdr:from>
    <xdr:to>
      <xdr:col>3</xdr:col>
      <xdr:colOff>600075</xdr:colOff>
      <xdr:row>13</xdr:row>
      <xdr:rowOff>104775</xdr:rowOff>
    </xdr:to>
    <xdr:cxnSp macro="">
      <xdr:nvCxnSpPr>
        <xdr:cNvPr id="5" name="Straight Arrow Connector 4"/>
        <xdr:cNvCxnSpPr/>
      </xdr:nvCxnSpPr>
      <xdr:spPr>
        <a:xfrm>
          <a:off x="3931037" y="2743897"/>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17</xdr:row>
      <xdr:rowOff>190500</xdr:rowOff>
    </xdr:from>
    <xdr:to>
      <xdr:col>3</xdr:col>
      <xdr:colOff>4647</xdr:colOff>
      <xdr:row>17</xdr:row>
      <xdr:rowOff>190501</xdr:rowOff>
    </xdr:to>
    <xdr:cxnSp macro="">
      <xdr:nvCxnSpPr>
        <xdr:cNvPr id="7" name="Straight Connector 6"/>
        <xdr:cNvCxnSpPr/>
      </xdr:nvCxnSpPr>
      <xdr:spPr>
        <a:xfrm flipV="1">
          <a:off x="3094696" y="3610207"/>
          <a:ext cx="831463" cy="1"/>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17</xdr:row>
      <xdr:rowOff>190500</xdr:rowOff>
    </xdr:from>
    <xdr:to>
      <xdr:col>3</xdr:col>
      <xdr:colOff>600075</xdr:colOff>
      <xdr:row>17</xdr:row>
      <xdr:rowOff>190500</xdr:rowOff>
    </xdr:to>
    <xdr:cxnSp macro="">
      <xdr:nvCxnSpPr>
        <xdr:cNvPr id="19" name="Straight Arrow Connector 18"/>
        <xdr:cNvCxnSpPr/>
      </xdr:nvCxnSpPr>
      <xdr:spPr>
        <a:xfrm>
          <a:off x="3921512" y="3610207"/>
          <a:ext cx="600075"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4</xdr:row>
      <xdr:rowOff>108857</xdr:rowOff>
    </xdr:from>
    <xdr:to>
      <xdr:col>6</xdr:col>
      <xdr:colOff>5443</xdr:colOff>
      <xdr:row>4</xdr:row>
      <xdr:rowOff>115958</xdr:rowOff>
    </xdr:to>
    <xdr:cxnSp macro="">
      <xdr:nvCxnSpPr>
        <xdr:cNvPr id="35" name="Straight Arrow Connector 34"/>
        <xdr:cNvCxnSpPr/>
      </xdr:nvCxnSpPr>
      <xdr:spPr>
        <a:xfrm flipV="1">
          <a:off x="3086100" y="1469571"/>
          <a:ext cx="4065814" cy="7101"/>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10</xdr:row>
      <xdr:rowOff>95250</xdr:rowOff>
    </xdr:from>
    <xdr:to>
      <xdr:col>3</xdr:col>
      <xdr:colOff>600075</xdr:colOff>
      <xdr:row>10</xdr:row>
      <xdr:rowOff>95250</xdr:rowOff>
    </xdr:to>
    <xdr:cxnSp macro="">
      <xdr:nvCxnSpPr>
        <xdr:cNvPr id="38" name="Straight Arrow Connector 37"/>
        <xdr:cNvCxnSpPr/>
      </xdr:nvCxnSpPr>
      <xdr:spPr>
        <a:xfrm>
          <a:off x="3933825" y="2143125"/>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xdr:colOff>
      <xdr:row>10</xdr:row>
      <xdr:rowOff>104775</xdr:rowOff>
    </xdr:from>
    <xdr:to>
      <xdr:col>5</xdr:col>
      <xdr:colOff>600075</xdr:colOff>
      <xdr:row>10</xdr:row>
      <xdr:rowOff>104775</xdr:rowOff>
    </xdr:to>
    <xdr:cxnSp macro="">
      <xdr:nvCxnSpPr>
        <xdr:cNvPr id="41" name="Straight Arrow Connector 40"/>
        <xdr:cNvCxnSpPr/>
      </xdr:nvCxnSpPr>
      <xdr:spPr>
        <a:xfrm>
          <a:off x="6543675" y="2152650"/>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xdr:colOff>
      <xdr:row>13</xdr:row>
      <xdr:rowOff>95250</xdr:rowOff>
    </xdr:from>
    <xdr:to>
      <xdr:col>5</xdr:col>
      <xdr:colOff>600075</xdr:colOff>
      <xdr:row>13</xdr:row>
      <xdr:rowOff>95250</xdr:rowOff>
    </xdr:to>
    <xdr:cxnSp macro="">
      <xdr:nvCxnSpPr>
        <xdr:cNvPr id="42" name="Straight Arrow Connector 41"/>
        <xdr:cNvCxnSpPr/>
      </xdr:nvCxnSpPr>
      <xdr:spPr>
        <a:xfrm>
          <a:off x="6543675" y="2733675"/>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17</xdr:row>
      <xdr:rowOff>199793</xdr:rowOff>
    </xdr:from>
    <xdr:to>
      <xdr:col>6</xdr:col>
      <xdr:colOff>4646</xdr:colOff>
      <xdr:row>17</xdr:row>
      <xdr:rowOff>200025</xdr:rowOff>
    </xdr:to>
    <xdr:cxnSp macro="">
      <xdr:nvCxnSpPr>
        <xdr:cNvPr id="43" name="Straight Arrow Connector 42"/>
        <xdr:cNvCxnSpPr/>
      </xdr:nvCxnSpPr>
      <xdr:spPr>
        <a:xfrm flipV="1">
          <a:off x="6532756" y="3619500"/>
          <a:ext cx="613317" cy="232"/>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19050</xdr:colOff>
      <xdr:row>21</xdr:row>
      <xdr:rowOff>209550</xdr:rowOff>
    </xdr:from>
    <xdr:to>
      <xdr:col>6</xdr:col>
      <xdr:colOff>0</xdr:colOff>
      <xdr:row>21</xdr:row>
      <xdr:rowOff>209550</xdr:rowOff>
    </xdr:to>
    <xdr:cxnSp macro="">
      <xdr:nvCxnSpPr>
        <xdr:cNvPr id="44" name="Straight Arrow Connector 43"/>
        <xdr:cNvCxnSpPr/>
      </xdr:nvCxnSpPr>
      <xdr:spPr>
        <a:xfrm>
          <a:off x="6553200" y="4610100"/>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8596</xdr:colOff>
      <xdr:row>21</xdr:row>
      <xdr:rowOff>194217</xdr:rowOff>
    </xdr:from>
    <xdr:to>
      <xdr:col>3</xdr:col>
      <xdr:colOff>3718</xdr:colOff>
      <xdr:row>21</xdr:row>
      <xdr:rowOff>194218</xdr:rowOff>
    </xdr:to>
    <xdr:cxnSp macro="">
      <xdr:nvCxnSpPr>
        <xdr:cNvPr id="49" name="Straight Connector 48"/>
        <xdr:cNvCxnSpPr/>
      </xdr:nvCxnSpPr>
      <xdr:spPr>
        <a:xfrm flipV="1">
          <a:off x="3093767" y="4585010"/>
          <a:ext cx="831463" cy="1"/>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835412</xdr:colOff>
      <xdr:row>21</xdr:row>
      <xdr:rowOff>194217</xdr:rowOff>
    </xdr:from>
    <xdr:to>
      <xdr:col>3</xdr:col>
      <xdr:colOff>599146</xdr:colOff>
      <xdr:row>21</xdr:row>
      <xdr:rowOff>194217</xdr:rowOff>
    </xdr:to>
    <xdr:cxnSp macro="">
      <xdr:nvCxnSpPr>
        <xdr:cNvPr id="50" name="Straight Arrow Connector 49"/>
        <xdr:cNvCxnSpPr/>
      </xdr:nvCxnSpPr>
      <xdr:spPr>
        <a:xfrm>
          <a:off x="3920583" y="4585010"/>
          <a:ext cx="600075"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16565</xdr:colOff>
      <xdr:row>25</xdr:row>
      <xdr:rowOff>107674</xdr:rowOff>
    </xdr:from>
    <xdr:to>
      <xdr:col>6</xdr:col>
      <xdr:colOff>0</xdr:colOff>
      <xdr:row>25</xdr:row>
      <xdr:rowOff>107674</xdr:rowOff>
    </xdr:to>
    <xdr:cxnSp macro="">
      <xdr:nvCxnSpPr>
        <xdr:cNvPr id="53" name="Straight Arrow Connector 52"/>
        <xdr:cNvCxnSpPr/>
      </xdr:nvCxnSpPr>
      <xdr:spPr>
        <a:xfrm>
          <a:off x="6559826" y="5458239"/>
          <a:ext cx="596348"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7</xdr:row>
      <xdr:rowOff>196175</xdr:rowOff>
    </xdr:from>
    <xdr:to>
      <xdr:col>6</xdr:col>
      <xdr:colOff>5443</xdr:colOff>
      <xdr:row>7</xdr:row>
      <xdr:rowOff>203276</xdr:rowOff>
    </xdr:to>
    <xdr:cxnSp macro="">
      <xdr:nvCxnSpPr>
        <xdr:cNvPr id="16" name="Straight Arrow Connector 15"/>
        <xdr:cNvCxnSpPr/>
      </xdr:nvCxnSpPr>
      <xdr:spPr>
        <a:xfrm flipV="1">
          <a:off x="3087688" y="2132925"/>
          <a:ext cx="4069443" cy="7101"/>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mishra\OneDrive%20-%20Huron%20Consulting%20Group\Configuration\Config%20Values\Earning%20Attributes\Work%20Study%20Earnings\Steven%20Analysis\PL&amp;UCOP_EarnsCd_WS_ACC_GAEL_04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Data"/>
      <sheetName val="UCOP EARNS"/>
      <sheetName val="Quick Pivot &amp; Revison History"/>
      <sheetName val="Validation"/>
      <sheetName val="UCOP PPS Attributes Mapping"/>
      <sheetName val="PILOT PPS Attributes Mapping"/>
      <sheetName val="NRA &amp; Retro"/>
      <sheetName val="NRA &amp; Retro (2)"/>
      <sheetName val="Validation_11"/>
      <sheetName val="UCOP DOS_Earnings Mapping"/>
      <sheetName val="PILOT Income Code 18"/>
      <sheetName val="PILOT Income Code 19"/>
      <sheetName val="PILOT_DOS_Earnings Mapping"/>
      <sheetName val="Sheet1"/>
    </sheetNames>
    <sheetDataSet>
      <sheetData sheetId="0">
        <row r="1">
          <cell r="A1" t="str">
            <v>ERNCD</v>
          </cell>
        </row>
      </sheetData>
      <sheetData sheetId="1">
        <row r="1">
          <cell r="A1" t="str">
            <v>Earnings Code</v>
          </cell>
        </row>
      </sheetData>
      <sheetData sheetId="2"/>
      <sheetData sheetId="3">
        <row r="2">
          <cell r="A2" t="str">
            <v>N - Exempt from WS split</v>
          </cell>
          <cell r="C2" t="str">
            <v>N- Bypass from GAEL Processing</v>
          </cell>
        </row>
        <row r="3">
          <cell r="C3" t="str">
            <v>Y - Include with GAEL Processing</v>
          </cell>
        </row>
      </sheetData>
      <sheetData sheetId="4">
        <row r="2">
          <cell r="B2" t="str">
            <v>Earn Code</v>
          </cell>
        </row>
      </sheetData>
      <sheetData sheetId="5">
        <row r="1">
          <cell r="G1">
            <v>0</v>
          </cell>
        </row>
      </sheetData>
      <sheetData sheetId="6"/>
      <sheetData sheetId="7"/>
      <sheetData sheetId="8"/>
      <sheetData sheetId="9"/>
      <sheetData sheetId="10"/>
      <sheetData sheetId="11"/>
      <sheetData sheetId="12">
        <row r="5">
          <cell r="C5" t="str">
            <v>Earn Code</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hrweb.berkeley.edu/benefits/eligibility/understanding/requirement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activeCell="K5" sqref="K5"/>
    </sheetView>
  </sheetViews>
  <sheetFormatPr defaultColWidth="9.1796875" defaultRowHeight="14.5" x14ac:dyDescent="0.35"/>
  <cols>
    <col min="1" max="1" width="6.81640625" style="24" customWidth="1"/>
    <col min="2" max="2" width="30.453125" style="24" customWidth="1"/>
    <col min="3" max="3" width="19.54296875" style="24" customWidth="1"/>
    <col min="4" max="10" width="11.6328125" style="24" customWidth="1"/>
    <col min="11" max="16384" width="9.1796875" style="24"/>
  </cols>
  <sheetData>
    <row r="1" spans="1:10" ht="15.5" x14ac:dyDescent="0.35">
      <c r="A1" s="52" t="s">
        <v>28</v>
      </c>
    </row>
    <row r="2" spans="1:10" ht="29" thickBot="1" x14ac:dyDescent="0.4">
      <c r="A2" s="53"/>
    </row>
    <row r="3" spans="1:10" s="131" customFormat="1" ht="29.5" thickBot="1" x14ac:dyDescent="0.4">
      <c r="A3" s="127" t="s">
        <v>18</v>
      </c>
      <c r="B3" s="128" t="s">
        <v>19</v>
      </c>
      <c r="C3" s="129" t="s">
        <v>180</v>
      </c>
      <c r="D3" s="129" t="s">
        <v>280</v>
      </c>
      <c r="E3" s="130" t="s">
        <v>281</v>
      </c>
      <c r="F3" s="130" t="s">
        <v>282</v>
      </c>
      <c r="G3" s="130" t="s">
        <v>289</v>
      </c>
      <c r="H3" s="130" t="s">
        <v>290</v>
      </c>
      <c r="I3" s="130" t="s">
        <v>291</v>
      </c>
      <c r="J3" s="130" t="s">
        <v>292</v>
      </c>
    </row>
    <row r="4" spans="1:10" x14ac:dyDescent="0.35">
      <c r="A4" s="54" t="s">
        <v>14</v>
      </c>
      <c r="B4" s="55" t="s">
        <v>15</v>
      </c>
      <c r="C4" s="120" t="s">
        <v>20</v>
      </c>
      <c r="D4" s="107">
        <v>0.38</v>
      </c>
      <c r="E4" s="112">
        <v>0.36499999999999999</v>
      </c>
      <c r="F4" s="112">
        <v>0.35899999999999999</v>
      </c>
      <c r="G4" s="112">
        <v>0.35899999999999999</v>
      </c>
      <c r="H4" s="112">
        <v>0.35399999999999998</v>
      </c>
      <c r="I4" s="112">
        <v>0.34399999999999997</v>
      </c>
      <c r="J4" s="112">
        <v>0.35499999999999998</v>
      </c>
    </row>
    <row r="5" spans="1:10" x14ac:dyDescent="0.35">
      <c r="A5" s="56" t="s">
        <v>16</v>
      </c>
      <c r="B5" s="57" t="s">
        <v>17</v>
      </c>
      <c r="C5" s="57" t="s">
        <v>20</v>
      </c>
      <c r="D5" s="108">
        <v>0.38</v>
      </c>
      <c r="E5" s="113">
        <v>0.36499999999999999</v>
      </c>
      <c r="F5" s="112">
        <v>0.35899999999999999</v>
      </c>
      <c r="G5" s="112">
        <v>0.35899999999999999</v>
      </c>
      <c r="H5" s="112">
        <v>0.35399999999999998</v>
      </c>
      <c r="I5" s="112">
        <v>0.34399999999999997</v>
      </c>
      <c r="J5" s="112">
        <v>0.35499999999999998</v>
      </c>
    </row>
    <row r="6" spans="1:10" x14ac:dyDescent="0.35">
      <c r="A6" s="56" t="s">
        <v>8</v>
      </c>
      <c r="B6" s="57" t="s">
        <v>9</v>
      </c>
      <c r="C6" s="57" t="s">
        <v>20</v>
      </c>
      <c r="D6" s="108">
        <v>0.38</v>
      </c>
      <c r="E6" s="113">
        <v>0.36499999999999999</v>
      </c>
      <c r="F6" s="112">
        <v>0.35899999999999999</v>
      </c>
      <c r="G6" s="112">
        <v>0.35899999999999999</v>
      </c>
      <c r="H6" s="112">
        <v>0.35399999999999998</v>
      </c>
      <c r="I6" s="112">
        <v>0.34399999999999997</v>
      </c>
      <c r="J6" s="112">
        <v>0.35499999999999998</v>
      </c>
    </row>
    <row r="7" spans="1:10" x14ac:dyDescent="0.35">
      <c r="A7" s="56" t="s">
        <v>2</v>
      </c>
      <c r="B7" s="57" t="s">
        <v>3</v>
      </c>
      <c r="C7" s="57" t="s">
        <v>22</v>
      </c>
      <c r="D7" s="109">
        <v>0.46</v>
      </c>
      <c r="E7" s="114">
        <v>0.45500000000000002</v>
      </c>
      <c r="F7" s="114">
        <v>0.45900000000000002</v>
      </c>
      <c r="G7" s="114">
        <v>0.438</v>
      </c>
      <c r="H7" s="114">
        <v>0.42799999999999999</v>
      </c>
      <c r="I7" s="114">
        <v>0.42799999999999999</v>
      </c>
      <c r="J7" s="114">
        <v>0.42799999999999999</v>
      </c>
    </row>
    <row r="8" spans="1:10" x14ac:dyDescent="0.35">
      <c r="A8" s="56" t="s">
        <v>4</v>
      </c>
      <c r="B8" s="57" t="s">
        <v>5</v>
      </c>
      <c r="C8" s="57" t="s">
        <v>22</v>
      </c>
      <c r="D8" s="109">
        <v>0.46</v>
      </c>
      <c r="E8" s="114">
        <v>0.45500000000000002</v>
      </c>
      <c r="F8" s="114">
        <v>0.45900000000000002</v>
      </c>
      <c r="G8" s="114">
        <v>0.438</v>
      </c>
      <c r="H8" s="114">
        <v>0.42799999999999999</v>
      </c>
      <c r="I8" s="114">
        <v>0.42799999999999999</v>
      </c>
      <c r="J8" s="114">
        <v>0.42799999999999999</v>
      </c>
    </row>
    <row r="9" spans="1:10" x14ac:dyDescent="0.35">
      <c r="A9" s="56" t="s">
        <v>10</v>
      </c>
      <c r="B9" s="57" t="s">
        <v>11</v>
      </c>
      <c r="C9" s="119" t="s">
        <v>25</v>
      </c>
      <c r="D9" s="58">
        <v>0</v>
      </c>
      <c r="E9" s="117">
        <v>2.4E-2</v>
      </c>
      <c r="F9" s="117">
        <v>2.4E-2</v>
      </c>
      <c r="G9" s="117">
        <v>2.5999999999999999E-2</v>
      </c>
      <c r="H9" s="117">
        <v>2.8000000000000001E-2</v>
      </c>
      <c r="I9" s="117">
        <v>2.3E-2</v>
      </c>
      <c r="J9" s="117">
        <v>0.03</v>
      </c>
    </row>
    <row r="10" spans="1:10" x14ac:dyDescent="0.35">
      <c r="A10" s="56" t="s">
        <v>12</v>
      </c>
      <c r="B10" s="57" t="s">
        <v>13</v>
      </c>
      <c r="C10" s="57" t="s">
        <v>26</v>
      </c>
      <c r="D10" s="110">
        <v>0.17</v>
      </c>
      <c r="E10" s="115">
        <v>0.17399999999999999</v>
      </c>
      <c r="F10" s="115">
        <v>0.16400000000000001</v>
      </c>
      <c r="G10" s="115">
        <v>0.14399999999999999</v>
      </c>
      <c r="H10" s="115">
        <v>0.14000000000000001</v>
      </c>
      <c r="I10" s="115">
        <v>0.122</v>
      </c>
      <c r="J10" s="115">
        <v>0.14699999999999999</v>
      </c>
    </row>
    <row r="11" spans="1:10" x14ac:dyDescent="0.35">
      <c r="A11" s="56" t="s">
        <v>0</v>
      </c>
      <c r="B11" s="57" t="s">
        <v>1</v>
      </c>
      <c r="C11" s="57" t="s">
        <v>26</v>
      </c>
      <c r="D11" s="110">
        <v>0.17</v>
      </c>
      <c r="E11" s="115">
        <v>0.17399999999999999</v>
      </c>
      <c r="F11" s="115">
        <v>0.16400000000000001</v>
      </c>
      <c r="G11" s="115">
        <v>0.14399999999999999</v>
      </c>
      <c r="H11" s="115">
        <v>0.14000000000000001</v>
      </c>
      <c r="I11" s="115">
        <v>0.122</v>
      </c>
      <c r="J11" s="115">
        <v>0.14699999999999999</v>
      </c>
    </row>
    <row r="12" spans="1:10" x14ac:dyDescent="0.35">
      <c r="A12" s="56" t="s">
        <v>6</v>
      </c>
      <c r="B12" s="57" t="s">
        <v>7</v>
      </c>
      <c r="C12" s="119" t="s">
        <v>27</v>
      </c>
      <c r="D12" s="58">
        <v>0</v>
      </c>
      <c r="E12" s="118">
        <v>5.6000000000000001E-2</v>
      </c>
      <c r="F12" s="118">
        <v>5.5E-2</v>
      </c>
      <c r="G12" s="118">
        <v>4.2000000000000003E-2</v>
      </c>
      <c r="H12" s="118">
        <v>5.2999999999999999E-2</v>
      </c>
      <c r="I12" s="118">
        <v>5.3999999999999999E-2</v>
      </c>
      <c r="J12" s="118">
        <v>4.3999999999999997E-2</v>
      </c>
    </row>
    <row r="13" spans="1:10" x14ac:dyDescent="0.35">
      <c r="A13" s="56">
        <v>10</v>
      </c>
      <c r="B13" s="60" t="s">
        <v>67</v>
      </c>
      <c r="C13" s="57" t="s">
        <v>71</v>
      </c>
      <c r="D13" s="58">
        <v>0</v>
      </c>
      <c r="E13" s="59" t="s">
        <v>68</v>
      </c>
      <c r="F13" s="59" t="s">
        <v>68</v>
      </c>
      <c r="G13" s="59" t="s">
        <v>68</v>
      </c>
      <c r="H13" s="59" t="s">
        <v>68</v>
      </c>
      <c r="I13" s="59" t="s">
        <v>68</v>
      </c>
      <c r="J13" s="59" t="s">
        <v>68</v>
      </c>
    </row>
    <row r="14" spans="1:10" ht="15" thickBot="1" x14ac:dyDescent="0.4">
      <c r="A14" s="61">
        <v>14</v>
      </c>
      <c r="B14" s="62" t="s">
        <v>24</v>
      </c>
      <c r="C14" s="63" t="s">
        <v>26</v>
      </c>
      <c r="D14" s="111">
        <v>0.17</v>
      </c>
      <c r="E14" s="116">
        <v>0.17399999999999999</v>
      </c>
      <c r="F14" s="116">
        <v>0.16400000000000001</v>
      </c>
      <c r="G14" s="116">
        <v>0.14399999999999999</v>
      </c>
      <c r="H14" s="116">
        <v>0.14000000000000001</v>
      </c>
      <c r="I14" s="116">
        <v>0.122</v>
      </c>
      <c r="J14" s="116">
        <v>0.14699999999999999</v>
      </c>
    </row>
    <row r="18" spans="1:1" x14ac:dyDescent="0.35">
      <c r="A18" s="64" t="s">
        <v>59</v>
      </c>
    </row>
    <row r="19" spans="1:1" x14ac:dyDescent="0.35">
      <c r="A19" s="17" t="s">
        <v>69</v>
      </c>
    </row>
    <row r="20" spans="1:1" x14ac:dyDescent="0.35">
      <c r="A20" s="17" t="s">
        <v>279</v>
      </c>
    </row>
    <row r="22" spans="1:1" x14ac:dyDescent="0.35">
      <c r="A22" s="65"/>
    </row>
    <row r="23" spans="1:1" x14ac:dyDescent="0.35">
      <c r="A23" s="65"/>
    </row>
    <row r="24" spans="1:1" x14ac:dyDescent="0.35">
      <c r="A24" s="65"/>
    </row>
    <row r="25" spans="1:1" x14ac:dyDescent="0.35">
      <c r="A25" s="65"/>
    </row>
    <row r="26" spans="1:1" x14ac:dyDescent="0.35">
      <c r="A26" s="65"/>
    </row>
  </sheetData>
  <pageMargins left="0.7" right="0.7" top="0.75" bottom="0.75" header="0.3" footer="0.3"/>
  <pageSetup scale="88" orientation="landscape" r:id="rId1"/>
  <ignoredErrors>
    <ignoredError sqref="A4:A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topLeftCell="A20" workbookViewId="0">
      <selection activeCell="A39" sqref="A39"/>
    </sheetView>
  </sheetViews>
  <sheetFormatPr defaultColWidth="9.1796875" defaultRowHeight="14.5" x14ac:dyDescent="0.35"/>
  <cols>
    <col min="1" max="1" width="9.81640625" style="122" bestFit="1" customWidth="1"/>
    <col min="2" max="2" width="32" style="122" bestFit="1" customWidth="1"/>
    <col min="3" max="16384" width="9.1796875" style="122"/>
  </cols>
  <sheetData>
    <row r="1" spans="1:2" ht="15.5" x14ac:dyDescent="0.35">
      <c r="A1" s="83" t="s">
        <v>245</v>
      </c>
    </row>
    <row r="4" spans="1:2" x14ac:dyDescent="0.35">
      <c r="A4" s="124" t="s">
        <v>190</v>
      </c>
      <c r="B4" s="124" t="s">
        <v>19</v>
      </c>
    </row>
    <row r="5" spans="1:2" x14ac:dyDescent="0.35">
      <c r="A5" s="122" t="s">
        <v>191</v>
      </c>
      <c r="B5" s="122" t="s">
        <v>192</v>
      </c>
    </row>
    <row r="6" spans="1:2" x14ac:dyDescent="0.35">
      <c r="A6" s="122" t="s">
        <v>193</v>
      </c>
      <c r="B6" s="122" t="s">
        <v>194</v>
      </c>
    </row>
    <row r="7" spans="1:2" x14ac:dyDescent="0.35">
      <c r="A7" s="122" t="s">
        <v>195</v>
      </c>
      <c r="B7" s="122" t="s">
        <v>194</v>
      </c>
    </row>
    <row r="8" spans="1:2" x14ac:dyDescent="0.35">
      <c r="A8" s="122" t="s">
        <v>196</v>
      </c>
      <c r="B8" s="122" t="s">
        <v>197</v>
      </c>
    </row>
    <row r="9" spans="1:2" x14ac:dyDescent="0.35">
      <c r="A9" s="122" t="s">
        <v>198</v>
      </c>
      <c r="B9" s="122" t="s">
        <v>199</v>
      </c>
    </row>
    <row r="10" spans="1:2" x14ac:dyDescent="0.35">
      <c r="A10" s="122" t="s">
        <v>200</v>
      </c>
      <c r="B10" s="122" t="s">
        <v>197</v>
      </c>
    </row>
    <row r="11" spans="1:2" x14ac:dyDescent="0.35">
      <c r="A11" s="122" t="s">
        <v>201</v>
      </c>
      <c r="B11" s="122" t="s">
        <v>202</v>
      </c>
    </row>
    <row r="12" spans="1:2" x14ac:dyDescent="0.35">
      <c r="A12" s="122" t="s">
        <v>203</v>
      </c>
      <c r="B12" s="122" t="s">
        <v>204</v>
      </c>
    </row>
    <row r="13" spans="1:2" x14ac:dyDescent="0.35">
      <c r="A13" s="122" t="s">
        <v>205</v>
      </c>
      <c r="B13" s="122" t="s">
        <v>204</v>
      </c>
    </row>
    <row r="14" spans="1:2" x14ac:dyDescent="0.35">
      <c r="A14" s="122" t="s">
        <v>206</v>
      </c>
      <c r="B14" s="122" t="s">
        <v>207</v>
      </c>
    </row>
    <row r="15" spans="1:2" x14ac:dyDescent="0.35">
      <c r="A15" s="122" t="s">
        <v>208</v>
      </c>
      <c r="B15" s="122" t="s">
        <v>199</v>
      </c>
    </row>
    <row r="16" spans="1:2" x14ac:dyDescent="0.35">
      <c r="A16" s="122" t="s">
        <v>209</v>
      </c>
      <c r="B16" s="122" t="s">
        <v>194</v>
      </c>
    </row>
    <row r="17" spans="1:2" x14ac:dyDescent="0.35">
      <c r="A17" s="122" t="s">
        <v>210</v>
      </c>
      <c r="B17" s="122" t="s">
        <v>211</v>
      </c>
    </row>
    <row r="18" spans="1:2" x14ac:dyDescent="0.35">
      <c r="A18" s="122" t="s">
        <v>212</v>
      </c>
      <c r="B18" s="122" t="s">
        <v>197</v>
      </c>
    </row>
    <row r="19" spans="1:2" x14ac:dyDescent="0.35">
      <c r="A19" s="122" t="s">
        <v>213</v>
      </c>
      <c r="B19" s="122" t="s">
        <v>214</v>
      </c>
    </row>
    <row r="20" spans="1:2" x14ac:dyDescent="0.35">
      <c r="A20" s="122" t="s">
        <v>215</v>
      </c>
      <c r="B20" s="122" t="s">
        <v>216</v>
      </c>
    </row>
    <row r="21" spans="1:2" x14ac:dyDescent="0.35">
      <c r="A21" s="122" t="s">
        <v>217</v>
      </c>
      <c r="B21" s="122" t="s">
        <v>218</v>
      </c>
    </row>
    <row r="22" spans="1:2" x14ac:dyDescent="0.35">
      <c r="A22" s="122" t="s">
        <v>219</v>
      </c>
      <c r="B22" s="122" t="s">
        <v>220</v>
      </c>
    </row>
    <row r="23" spans="1:2" x14ac:dyDescent="0.35">
      <c r="A23" s="122" t="s">
        <v>221</v>
      </c>
      <c r="B23" s="122" t="s">
        <v>222</v>
      </c>
    </row>
    <row r="24" spans="1:2" x14ac:dyDescent="0.35">
      <c r="A24" s="122" t="s">
        <v>223</v>
      </c>
      <c r="B24" s="122" t="s">
        <v>222</v>
      </c>
    </row>
    <row r="25" spans="1:2" x14ac:dyDescent="0.35">
      <c r="A25" s="122" t="s">
        <v>224</v>
      </c>
      <c r="B25" s="122" t="s">
        <v>225</v>
      </c>
    </row>
    <row r="26" spans="1:2" x14ac:dyDescent="0.35">
      <c r="A26" s="122" t="s">
        <v>226</v>
      </c>
      <c r="B26" s="122" t="s">
        <v>225</v>
      </c>
    </row>
    <row r="27" spans="1:2" x14ac:dyDescent="0.35">
      <c r="A27" s="122" t="s">
        <v>227</v>
      </c>
      <c r="B27" s="122" t="s">
        <v>228</v>
      </c>
    </row>
    <row r="28" spans="1:2" x14ac:dyDescent="0.35">
      <c r="A28" s="122" t="s">
        <v>229</v>
      </c>
      <c r="B28" s="122" t="s">
        <v>230</v>
      </c>
    </row>
    <row r="29" spans="1:2" x14ac:dyDescent="0.35">
      <c r="A29" s="123">
        <v>986</v>
      </c>
      <c r="B29" s="122" t="s">
        <v>231</v>
      </c>
    </row>
    <row r="30" spans="1:2" x14ac:dyDescent="0.35">
      <c r="A30" s="122" t="s">
        <v>232</v>
      </c>
      <c r="B30" s="122" t="s">
        <v>233</v>
      </c>
    </row>
    <row r="31" spans="1:2" x14ac:dyDescent="0.35">
      <c r="A31" s="122" t="s">
        <v>234</v>
      </c>
      <c r="B31" s="122" t="s">
        <v>233</v>
      </c>
    </row>
    <row r="32" spans="1:2" x14ac:dyDescent="0.35">
      <c r="A32" s="122" t="s">
        <v>235</v>
      </c>
      <c r="B32" s="122" t="s">
        <v>236</v>
      </c>
    </row>
    <row r="33" spans="1:2" x14ac:dyDescent="0.35">
      <c r="A33" s="122" t="s">
        <v>237</v>
      </c>
      <c r="B33" s="122" t="s">
        <v>236</v>
      </c>
    </row>
    <row r="34" spans="1:2" x14ac:dyDescent="0.35">
      <c r="A34" s="122" t="s">
        <v>238</v>
      </c>
      <c r="B34" s="122" t="s">
        <v>239</v>
      </c>
    </row>
    <row r="35" spans="1:2" x14ac:dyDescent="0.35">
      <c r="A35" s="122" t="s">
        <v>240</v>
      </c>
      <c r="B35" s="122" t="s">
        <v>241</v>
      </c>
    </row>
    <row r="36" spans="1:2" x14ac:dyDescent="0.35">
      <c r="A36" s="122" t="s">
        <v>242</v>
      </c>
      <c r="B36" s="122" t="s">
        <v>241</v>
      </c>
    </row>
    <row r="37" spans="1:2" x14ac:dyDescent="0.35">
      <c r="A37" s="122" t="s">
        <v>243</v>
      </c>
      <c r="B37" s="122" t="s">
        <v>244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7"/>
  <sheetViews>
    <sheetView tabSelected="1" workbookViewId="0">
      <selection activeCell="A53" sqref="A53"/>
    </sheetView>
  </sheetViews>
  <sheetFormatPr defaultRowHeight="14.5" outlineLevelRow="1" x14ac:dyDescent="0.35"/>
  <cols>
    <col min="1" max="1" width="48.453125" style="134" bestFit="1" customWidth="1"/>
    <col min="2" max="2" width="3.7265625" style="134" customWidth="1"/>
    <col min="3" max="4" width="14.453125" style="134" bestFit="1" customWidth="1"/>
    <col min="5" max="7" width="13.7265625" style="134" customWidth="1"/>
    <col min="8" max="8" width="15.1796875" style="134" bestFit="1" customWidth="1"/>
    <col min="9" max="9" width="8.7265625" style="134"/>
    <col min="10" max="10" width="17.26953125" style="125" customWidth="1"/>
    <col min="11" max="13" width="8.7265625" style="125"/>
    <col min="14" max="14" width="11.90625" style="125" customWidth="1"/>
    <col min="15" max="16384" width="8.7265625" style="125"/>
  </cols>
  <sheetData>
    <row r="1" spans="1:18" x14ac:dyDescent="0.35">
      <c r="A1" s="180" t="s">
        <v>294</v>
      </c>
    </row>
    <row r="2" spans="1:18" x14ac:dyDescent="0.35">
      <c r="A2" s="167"/>
    </row>
    <row r="3" spans="1:18" hidden="1" outlineLevel="1" x14ac:dyDescent="0.35">
      <c r="A3" s="173"/>
    </row>
    <row r="4" spans="1:18" hidden="1" outlineLevel="1" x14ac:dyDescent="0.35">
      <c r="A4" s="168"/>
    </row>
    <row r="5" spans="1:18" s="134" customFormat="1" ht="15.5" hidden="1" outlineLevel="1" x14ac:dyDescent="0.35">
      <c r="A5" s="132" t="s">
        <v>293</v>
      </c>
      <c r="B5" s="133"/>
      <c r="C5" s="133"/>
      <c r="D5" s="133"/>
      <c r="E5" s="133"/>
      <c r="F5" s="133"/>
      <c r="G5" s="133"/>
      <c r="H5" s="133"/>
      <c r="I5" s="133"/>
      <c r="J5" s="133"/>
      <c r="K5" s="133"/>
      <c r="L5" s="133"/>
      <c r="M5" s="133"/>
      <c r="N5" s="133"/>
      <c r="O5" s="133"/>
      <c r="P5" s="133"/>
      <c r="Q5" s="133"/>
      <c r="R5" s="133"/>
    </row>
    <row r="6" spans="1:18" ht="29" hidden="1" outlineLevel="1" x14ac:dyDescent="0.35">
      <c r="A6" s="174" t="s">
        <v>275</v>
      </c>
      <c r="B6" s="174"/>
      <c r="C6" s="161" t="s">
        <v>20</v>
      </c>
      <c r="D6" s="161" t="s">
        <v>22</v>
      </c>
      <c r="E6" s="161" t="s">
        <v>25</v>
      </c>
      <c r="F6" s="162" t="s">
        <v>21</v>
      </c>
      <c r="G6" s="161" t="s">
        <v>276</v>
      </c>
      <c r="H6" s="126" t="s">
        <v>249</v>
      </c>
      <c r="I6" s="133"/>
      <c r="J6" s="159"/>
      <c r="K6" s="159"/>
      <c r="L6" s="159"/>
      <c r="M6" s="159"/>
      <c r="N6" s="159"/>
      <c r="O6" s="159"/>
      <c r="P6" s="159"/>
      <c r="Q6" s="159"/>
      <c r="R6" s="159"/>
    </row>
    <row r="7" spans="1:18" hidden="1" outlineLevel="1" x14ac:dyDescent="0.35">
      <c r="A7" s="157" t="s">
        <v>250</v>
      </c>
      <c r="B7" s="133"/>
      <c r="C7" s="163">
        <v>973099.73574000003</v>
      </c>
      <c r="D7" s="163">
        <v>1679415.2660340001</v>
      </c>
      <c r="E7" s="163">
        <v>2196.7586258800006</v>
      </c>
      <c r="F7" s="163">
        <v>126838.53357736001</v>
      </c>
      <c r="G7" s="163">
        <v>4719.5933160800005</v>
      </c>
      <c r="H7" s="163">
        <v>2786269.8872933201</v>
      </c>
      <c r="I7" s="133"/>
      <c r="J7" s="159"/>
      <c r="K7" s="159"/>
      <c r="L7" s="159"/>
      <c r="M7" s="159"/>
      <c r="N7" s="159"/>
      <c r="O7" s="159"/>
      <c r="P7" s="159"/>
      <c r="Q7" s="159"/>
      <c r="R7" s="159"/>
    </row>
    <row r="8" spans="1:18" hidden="1" outlineLevel="1" x14ac:dyDescent="0.35">
      <c r="A8" s="157" t="s">
        <v>251</v>
      </c>
      <c r="B8" s="133"/>
      <c r="C8" s="163">
        <v>3026595.3749460005</v>
      </c>
      <c r="D8" s="163">
        <v>7827062.345586</v>
      </c>
      <c r="E8" s="163">
        <v>218.31721231999998</v>
      </c>
      <c r="F8" s="163">
        <v>339520.86918600003</v>
      </c>
      <c r="G8" s="163">
        <v>1218.9081443600003</v>
      </c>
      <c r="H8" s="163">
        <v>11194615.815074682</v>
      </c>
      <c r="I8" s="133"/>
      <c r="J8" s="159"/>
      <c r="K8" s="159"/>
      <c r="L8" s="159"/>
      <c r="M8" s="159"/>
      <c r="N8" s="159"/>
      <c r="O8" s="159"/>
      <c r="P8" s="159"/>
      <c r="Q8" s="159"/>
      <c r="R8" s="159"/>
    </row>
    <row r="9" spans="1:18" hidden="1" outlineLevel="1" x14ac:dyDescent="0.35">
      <c r="A9" s="157" t="s">
        <v>252</v>
      </c>
      <c r="B9" s="133"/>
      <c r="C9" s="163">
        <v>317218.02789600007</v>
      </c>
      <c r="D9" s="163">
        <v>863339.23843200016</v>
      </c>
      <c r="E9" s="163">
        <v>113682.21167536004</v>
      </c>
      <c r="F9" s="163">
        <v>168882.42672308005</v>
      </c>
      <c r="G9" s="163">
        <v>1009.6004608000001</v>
      </c>
      <c r="H9" s="163">
        <v>1464131.5051872404</v>
      </c>
      <c r="I9" s="133"/>
      <c r="J9" s="159"/>
      <c r="K9" s="159"/>
      <c r="L9" s="159"/>
      <c r="M9" s="159"/>
      <c r="N9" s="159"/>
      <c r="O9" s="159"/>
      <c r="P9" s="159"/>
      <c r="Q9" s="159"/>
      <c r="R9" s="159"/>
    </row>
    <row r="10" spans="1:18" hidden="1" outlineLevel="1" x14ac:dyDescent="0.35">
      <c r="A10" s="157" t="s">
        <v>253</v>
      </c>
      <c r="B10" s="133"/>
      <c r="C10" s="163">
        <v>1604653.47</v>
      </c>
      <c r="D10" s="163">
        <v>2836470.37</v>
      </c>
      <c r="E10" s="163">
        <v>585317.84</v>
      </c>
      <c r="F10" s="163">
        <v>693540.48273886787</v>
      </c>
      <c r="G10" s="163">
        <v>128245.3</v>
      </c>
      <c r="H10" s="163">
        <v>5848227.4627388669</v>
      </c>
      <c r="I10" s="133"/>
      <c r="J10" s="159"/>
      <c r="K10" s="159"/>
      <c r="L10" s="159"/>
      <c r="M10" s="159"/>
      <c r="N10" s="159"/>
      <c r="O10" s="159"/>
      <c r="P10" s="159"/>
      <c r="Q10" s="159"/>
      <c r="R10" s="159"/>
    </row>
    <row r="11" spans="1:18" hidden="1" outlineLevel="1" x14ac:dyDescent="0.35">
      <c r="A11" s="157" t="s">
        <v>254</v>
      </c>
      <c r="B11" s="133"/>
      <c r="C11" s="163">
        <v>31534899.436427813</v>
      </c>
      <c r="D11" s="163">
        <v>64977897.130266137</v>
      </c>
      <c r="E11" s="163">
        <v>758938.77338324697</v>
      </c>
      <c r="F11" s="163">
        <v>3657149.1971526667</v>
      </c>
      <c r="G11" s="163">
        <v>758184.23166557483</v>
      </c>
      <c r="H11" s="163">
        <v>101687068.76889545</v>
      </c>
      <c r="I11" s="133"/>
      <c r="J11" s="159"/>
      <c r="K11" s="159"/>
      <c r="L11" s="159"/>
      <c r="M11" s="159"/>
      <c r="N11" s="159"/>
      <c r="O11" s="159"/>
      <c r="P11" s="159"/>
      <c r="Q11" s="159"/>
      <c r="R11" s="159"/>
    </row>
    <row r="12" spans="1:18" hidden="1" outlineLevel="1" x14ac:dyDescent="0.35">
      <c r="A12" s="157" t="s">
        <v>255</v>
      </c>
      <c r="B12" s="133"/>
      <c r="C12" s="163">
        <v>1297659.5645510317</v>
      </c>
      <c r="D12" s="163">
        <v>2308999.0869109025</v>
      </c>
      <c r="E12" s="163">
        <v>473731.16321265372</v>
      </c>
      <c r="F12" s="163">
        <v>226487.54651858052</v>
      </c>
      <c r="G12" s="163">
        <v>93508.473167312899</v>
      </c>
      <c r="H12" s="163">
        <v>4400385.8343604822</v>
      </c>
      <c r="I12" s="133"/>
      <c r="J12" s="159"/>
      <c r="K12" s="159"/>
      <c r="L12" s="159"/>
      <c r="M12" s="159"/>
      <c r="N12" s="159"/>
      <c r="O12" s="159"/>
      <c r="P12" s="159"/>
      <c r="Q12" s="159"/>
      <c r="R12" s="159"/>
    </row>
    <row r="13" spans="1:18" hidden="1" outlineLevel="1" x14ac:dyDescent="0.35">
      <c r="A13" s="157" t="s">
        <v>256</v>
      </c>
      <c r="B13" s="133"/>
      <c r="C13" s="163">
        <v>163039.83300000001</v>
      </c>
      <c r="D13" s="163">
        <v>445330.45656000008</v>
      </c>
      <c r="E13" s="163">
        <v>6519.5438559200002</v>
      </c>
      <c r="F13" s="163">
        <v>37165.811187079998</v>
      </c>
      <c r="G13" s="163">
        <v>140.50865568</v>
      </c>
      <c r="H13" s="163">
        <v>652196.15325868002</v>
      </c>
      <c r="I13" s="133"/>
      <c r="J13" s="159"/>
      <c r="K13" s="159"/>
      <c r="L13" s="159"/>
      <c r="M13" s="159"/>
      <c r="N13" s="159"/>
      <c r="O13" s="159"/>
      <c r="P13" s="159"/>
      <c r="Q13" s="159"/>
      <c r="R13" s="159"/>
    </row>
    <row r="14" spans="1:18" hidden="1" outlineLevel="1" x14ac:dyDescent="0.35">
      <c r="A14" s="157" t="s">
        <v>257</v>
      </c>
      <c r="B14" s="133"/>
      <c r="C14" s="163">
        <v>45727776.048308745</v>
      </c>
      <c r="D14" s="163">
        <v>116480070.77921928</v>
      </c>
      <c r="E14" s="163">
        <v>222226.97299367998</v>
      </c>
      <c r="F14" s="163">
        <v>12530723.33351328</v>
      </c>
      <c r="G14" s="163">
        <v>17737.578827639998</v>
      </c>
      <c r="H14" s="163">
        <v>174978534.71286264</v>
      </c>
      <c r="I14" s="133"/>
      <c r="J14" s="159"/>
      <c r="K14" s="159"/>
      <c r="L14" s="159"/>
      <c r="M14" s="159"/>
      <c r="N14" s="159"/>
      <c r="O14" s="159"/>
      <c r="P14" s="159"/>
      <c r="Q14" s="159"/>
      <c r="R14" s="159"/>
    </row>
    <row r="15" spans="1:18" hidden="1" outlineLevel="1" x14ac:dyDescent="0.35">
      <c r="A15" s="157" t="s">
        <v>258</v>
      </c>
      <c r="B15" s="133"/>
      <c r="C15" s="163">
        <v>11326615.320632726</v>
      </c>
      <c r="D15" s="163">
        <v>19548257.340829089</v>
      </c>
      <c r="E15" s="163">
        <v>25566.88156792066</v>
      </c>
      <c r="F15" s="163">
        <v>23926.552765606615</v>
      </c>
      <c r="G15" s="163">
        <v>54933.382306909101</v>
      </c>
      <c r="H15" s="163">
        <v>30979299.478102252</v>
      </c>
      <c r="I15" s="133"/>
      <c r="J15" s="159"/>
      <c r="K15" s="159"/>
      <c r="L15" s="159"/>
      <c r="M15" s="159"/>
      <c r="N15" s="159"/>
      <c r="O15" s="159"/>
      <c r="P15" s="159"/>
      <c r="Q15" s="159"/>
      <c r="R15" s="159"/>
    </row>
    <row r="16" spans="1:18" hidden="1" outlineLevel="1" x14ac:dyDescent="0.35">
      <c r="A16" s="157" t="s">
        <v>286</v>
      </c>
      <c r="B16" s="133"/>
      <c r="C16" s="163">
        <v>802436.19307281356</v>
      </c>
      <c r="D16" s="163">
        <v>1477418.9363772431</v>
      </c>
      <c r="E16" s="163">
        <v>291150.41850329621</v>
      </c>
      <c r="F16" s="163">
        <v>264975.41952382773</v>
      </c>
      <c r="G16" s="163">
        <v>62699.270078204994</v>
      </c>
      <c r="H16" s="163">
        <v>2898680.2375553856</v>
      </c>
      <c r="I16" s="133"/>
      <c r="J16" s="159"/>
      <c r="K16" s="159"/>
      <c r="L16" s="159"/>
      <c r="M16" s="159"/>
      <c r="N16" s="159"/>
      <c r="O16" s="159"/>
      <c r="P16" s="159"/>
      <c r="Q16" s="159"/>
      <c r="R16" s="159"/>
    </row>
    <row r="17" spans="1:18" hidden="1" outlineLevel="1" x14ac:dyDescent="0.35">
      <c r="A17" s="157" t="s">
        <v>287</v>
      </c>
      <c r="B17" s="133"/>
      <c r="C17" s="163">
        <v>0</v>
      </c>
      <c r="D17" s="163">
        <v>0</v>
      </c>
      <c r="E17" s="163">
        <v>0</v>
      </c>
      <c r="F17" s="163">
        <v>296400</v>
      </c>
      <c r="G17" s="163">
        <v>0</v>
      </c>
      <c r="H17" s="163">
        <v>296400</v>
      </c>
      <c r="I17" s="133"/>
      <c r="J17" s="159"/>
      <c r="K17" s="159"/>
      <c r="L17" s="159"/>
      <c r="M17" s="159"/>
      <c r="N17" s="159"/>
      <c r="O17" s="159"/>
      <c r="P17" s="159"/>
      <c r="Q17" s="159"/>
      <c r="R17" s="159"/>
    </row>
    <row r="18" spans="1:18" hidden="1" outlineLevel="1" x14ac:dyDescent="0.35">
      <c r="A18" s="157" t="s">
        <v>259</v>
      </c>
      <c r="B18" s="133"/>
      <c r="C18" s="163">
        <v>79196868.365645632</v>
      </c>
      <c r="D18" s="163">
        <v>135839985.33196485</v>
      </c>
      <c r="E18" s="163">
        <v>145841.66994983683</v>
      </c>
      <c r="F18" s="163">
        <v>2200074.6657468914</v>
      </c>
      <c r="G18" s="163">
        <v>346871.78790707426</v>
      </c>
      <c r="H18" s="163">
        <v>217729641.82121429</v>
      </c>
      <c r="I18" s="133"/>
      <c r="J18" s="159"/>
      <c r="K18" s="159"/>
      <c r="L18" s="159"/>
      <c r="M18" s="159"/>
      <c r="N18" s="159"/>
      <c r="O18" s="159"/>
      <c r="P18" s="159"/>
      <c r="Q18" s="159"/>
      <c r="R18" s="159"/>
    </row>
    <row r="19" spans="1:18" hidden="1" outlineLevel="1" x14ac:dyDescent="0.35">
      <c r="A19" s="157" t="s">
        <v>260</v>
      </c>
      <c r="B19" s="133"/>
      <c r="C19" s="163">
        <v>0</v>
      </c>
      <c r="D19" s="163">
        <v>29409.949008</v>
      </c>
      <c r="E19" s="163">
        <v>0</v>
      </c>
      <c r="F19" s="163">
        <v>0</v>
      </c>
      <c r="G19" s="163">
        <v>0</v>
      </c>
      <c r="H19" s="163">
        <v>29409.949008</v>
      </c>
      <c r="I19" s="133"/>
      <c r="J19" s="159"/>
      <c r="K19" s="159"/>
      <c r="L19" s="159"/>
      <c r="M19" s="159"/>
      <c r="N19" s="159"/>
      <c r="O19" s="159"/>
      <c r="P19" s="159"/>
      <c r="Q19" s="159"/>
      <c r="R19" s="159"/>
    </row>
    <row r="20" spans="1:18" hidden="1" outlineLevel="1" x14ac:dyDescent="0.35">
      <c r="A20" s="157" t="s">
        <v>261</v>
      </c>
      <c r="B20" s="133"/>
      <c r="C20" s="163">
        <v>410269.43016901828</v>
      </c>
      <c r="D20" s="163">
        <v>710096.25164258131</v>
      </c>
      <c r="E20" s="163">
        <v>133921.1343263188</v>
      </c>
      <c r="F20" s="163">
        <v>104981.65385480569</v>
      </c>
      <c r="G20" s="163">
        <v>31341.394045964458</v>
      </c>
      <c r="H20" s="163">
        <v>1390609.8640386884</v>
      </c>
      <c r="I20" s="133"/>
      <c r="J20" s="159"/>
      <c r="K20" s="159"/>
      <c r="L20" s="159"/>
      <c r="M20" s="159"/>
      <c r="N20" s="159"/>
      <c r="O20" s="159"/>
      <c r="P20" s="159"/>
      <c r="Q20" s="159"/>
      <c r="R20" s="159"/>
    </row>
    <row r="21" spans="1:18" hidden="1" outlineLevel="1" x14ac:dyDescent="0.35">
      <c r="A21" s="157" t="s">
        <v>262</v>
      </c>
      <c r="B21" s="133"/>
      <c r="C21" s="163">
        <v>380721.70699200011</v>
      </c>
      <c r="D21" s="163">
        <v>1088777.5165080002</v>
      </c>
      <c r="E21" s="163">
        <v>86.095989999999986</v>
      </c>
      <c r="F21" s="163">
        <v>57583.589140040007</v>
      </c>
      <c r="G21" s="163">
        <v>139.28664808000005</v>
      </c>
      <c r="H21" s="163">
        <v>1527308.1952781205</v>
      </c>
      <c r="I21" s="133"/>
      <c r="J21" s="159"/>
      <c r="K21" s="159"/>
      <c r="L21" s="159"/>
      <c r="M21" s="159"/>
      <c r="N21" s="159"/>
      <c r="O21" s="159"/>
      <c r="P21" s="159"/>
      <c r="Q21" s="159"/>
      <c r="R21" s="159"/>
    </row>
    <row r="22" spans="1:18" hidden="1" outlineLevel="1" x14ac:dyDescent="0.35">
      <c r="A22" s="157" t="s">
        <v>263</v>
      </c>
      <c r="B22" s="133"/>
      <c r="C22" s="163">
        <v>6174728.7206170149</v>
      </c>
      <c r="D22" s="163">
        <v>10755983.268265193</v>
      </c>
      <c r="E22" s="163">
        <v>2141363.8456115741</v>
      </c>
      <c r="F22" s="163">
        <v>1695236.2676032139</v>
      </c>
      <c r="G22" s="163">
        <v>483541.139040015</v>
      </c>
      <c r="H22" s="163">
        <v>21250853.241137009</v>
      </c>
      <c r="I22" s="133"/>
      <c r="J22" s="159"/>
      <c r="K22" s="159"/>
      <c r="L22" s="159"/>
      <c r="M22" s="159"/>
      <c r="N22" s="159"/>
      <c r="O22" s="159"/>
      <c r="P22" s="159"/>
      <c r="Q22" s="159"/>
      <c r="R22" s="159"/>
    </row>
    <row r="23" spans="1:18" hidden="1" outlineLevel="1" x14ac:dyDescent="0.35">
      <c r="A23" s="164" t="s">
        <v>264</v>
      </c>
      <c r="B23" s="175"/>
      <c r="C23" s="165">
        <f t="shared" ref="C23:H23" si="0">SUM(C7:C22)</f>
        <v>182936581.22799879</v>
      </c>
      <c r="D23" s="165">
        <f t="shared" si="0"/>
        <v>366868513.26760322</v>
      </c>
      <c r="E23" s="165">
        <f t="shared" si="0"/>
        <v>4900761.6269080071</v>
      </c>
      <c r="F23" s="165">
        <f t="shared" si="0"/>
        <v>22423486.349231303</v>
      </c>
      <c r="G23" s="165">
        <f t="shared" si="0"/>
        <v>1984290.4542636955</v>
      </c>
      <c r="H23" s="165">
        <f t="shared" si="0"/>
        <v>579113632.92600513</v>
      </c>
      <c r="I23" s="133"/>
      <c r="J23" s="159"/>
      <c r="K23" s="159"/>
      <c r="L23" s="159"/>
      <c r="M23" s="159"/>
      <c r="N23" s="159"/>
      <c r="O23" s="159"/>
      <c r="P23" s="159"/>
      <c r="Q23" s="159"/>
      <c r="R23" s="159"/>
    </row>
    <row r="24" spans="1:18" s="134" customFormat="1" collapsed="1" x14ac:dyDescent="0.35">
      <c r="A24" s="133"/>
      <c r="B24" s="133"/>
      <c r="C24" s="133"/>
      <c r="D24" s="133"/>
      <c r="E24" s="133"/>
      <c r="F24" s="133"/>
      <c r="G24" s="133"/>
      <c r="H24" s="133"/>
      <c r="I24" s="133"/>
      <c r="J24" s="133"/>
      <c r="K24" s="133"/>
      <c r="L24" s="133"/>
      <c r="M24" s="133"/>
      <c r="N24" s="133"/>
      <c r="O24" s="133"/>
      <c r="P24" s="133"/>
      <c r="Q24" s="133"/>
      <c r="R24" s="133"/>
    </row>
    <row r="25" spans="1:18" s="134" customFormat="1" hidden="1" outlineLevel="1" x14ac:dyDescent="0.35">
      <c r="A25" s="178" t="s">
        <v>295</v>
      </c>
      <c r="B25" s="133"/>
      <c r="C25" s="179">
        <v>0.99249342520105444</v>
      </c>
      <c r="D25" s="179">
        <v>0.97982901805812972</v>
      </c>
      <c r="E25" s="179">
        <v>1.1100000000000001</v>
      </c>
      <c r="F25" s="179">
        <v>0.98422634168851675</v>
      </c>
      <c r="G25" s="179">
        <v>0.90635356582140014</v>
      </c>
      <c r="H25" s="133"/>
      <c r="I25" s="133"/>
      <c r="J25" s="133"/>
      <c r="K25" s="133"/>
      <c r="L25" s="133"/>
      <c r="M25" s="133"/>
      <c r="N25" s="133"/>
      <c r="O25" s="133"/>
      <c r="P25" s="133"/>
      <c r="Q25" s="133"/>
      <c r="R25" s="133"/>
    </row>
    <row r="26" spans="1:18" s="134" customFormat="1" ht="15.5" collapsed="1" x14ac:dyDescent="0.35">
      <c r="A26" s="132" t="s">
        <v>293</v>
      </c>
      <c r="B26" s="133"/>
      <c r="C26" s="179"/>
      <c r="D26" s="179"/>
      <c r="E26" s="179"/>
      <c r="F26" s="179"/>
      <c r="G26" s="179"/>
      <c r="H26" s="133"/>
      <c r="I26" s="133"/>
      <c r="J26" s="133"/>
      <c r="K26" s="133"/>
      <c r="L26" s="133"/>
      <c r="M26" s="133"/>
      <c r="N26" s="133"/>
      <c r="O26" s="133"/>
      <c r="P26" s="133"/>
      <c r="Q26" s="133"/>
      <c r="R26" s="133"/>
    </row>
    <row r="27" spans="1:18" ht="29" x14ac:dyDescent="0.35">
      <c r="A27" s="160" t="s">
        <v>275</v>
      </c>
      <c r="B27" s="174"/>
      <c r="C27" s="161" t="s">
        <v>20</v>
      </c>
      <c r="D27" s="161" t="s">
        <v>22</v>
      </c>
      <c r="E27" s="161" t="s">
        <v>25</v>
      </c>
      <c r="F27" s="162" t="s">
        <v>21</v>
      </c>
      <c r="G27" s="161" t="s">
        <v>276</v>
      </c>
      <c r="H27" s="126" t="s">
        <v>249</v>
      </c>
    </row>
    <row r="28" spans="1:18" x14ac:dyDescent="0.35">
      <c r="A28" s="157" t="s">
        <v>250</v>
      </c>
      <c r="B28" s="133"/>
      <c r="C28" s="169">
        <f>C7*C$25</f>
        <v>965795.08978683362</v>
      </c>
      <c r="D28" s="169">
        <f>D7*D$25</f>
        <v>1645539.8110299271</v>
      </c>
      <c r="E28" s="169">
        <f>E7*E$25</f>
        <v>2438.4020747268009</v>
      </c>
      <c r="F28" s="169">
        <f>F7*F$25</f>
        <v>124837.82588798113</v>
      </c>
      <c r="G28" s="169">
        <f>G7*G$25</f>
        <v>4277.6202312559553</v>
      </c>
      <c r="H28" s="163">
        <f>SUM(C28:G28)</f>
        <v>2742888.7490107249</v>
      </c>
    </row>
    <row r="29" spans="1:18" x14ac:dyDescent="0.35">
      <c r="A29" s="157" t="s">
        <v>251</v>
      </c>
      <c r="B29" s="133"/>
      <c r="C29" s="169">
        <f t="shared" ref="C29:G29" si="1">C8*C$25</f>
        <v>3003876.0103778257</v>
      </c>
      <c r="D29" s="169">
        <f t="shared" si="1"/>
        <v>7669182.812355292</v>
      </c>
      <c r="E29" s="169">
        <f t="shared" si="1"/>
        <v>242.33210567520001</v>
      </c>
      <c r="F29" s="169">
        <f t="shared" si="1"/>
        <v>334165.38300584228</v>
      </c>
      <c r="G29" s="169">
        <f t="shared" si="1"/>
        <v>1104.7617430494322</v>
      </c>
      <c r="H29" s="163">
        <f t="shared" ref="H29:H43" si="2">SUM(C29:G29)</f>
        <v>11008571.299587686</v>
      </c>
    </row>
    <row r="30" spans="1:18" x14ac:dyDescent="0.35">
      <c r="A30" s="157" t="s">
        <v>252</v>
      </c>
      <c r="B30" s="133"/>
      <c r="C30" s="169">
        <f t="shared" ref="C30:G30" si="3">C9*C$25</f>
        <v>314836.80704202474</v>
      </c>
      <c r="D30" s="169">
        <f t="shared" si="3"/>
        <v>845924.83824388019</v>
      </c>
      <c r="E30" s="169">
        <f t="shared" si="3"/>
        <v>126187.25495964965</v>
      </c>
      <c r="F30" s="169">
        <f t="shared" si="3"/>
        <v>166218.53302913607</v>
      </c>
      <c r="G30" s="169">
        <f t="shared" si="3"/>
        <v>915.05497770100874</v>
      </c>
      <c r="H30" s="163">
        <f t="shared" si="2"/>
        <v>1454082.4882523916</v>
      </c>
    </row>
    <row r="31" spans="1:18" x14ac:dyDescent="0.35">
      <c r="A31" s="157" t="s">
        <v>253</v>
      </c>
      <c r="B31" s="133"/>
      <c r="C31" s="169">
        <f t="shared" ref="C31:G31" si="4">C10*C$25</f>
        <v>1592608.0187010574</v>
      </c>
      <c r="D31" s="169">
        <f t="shared" si="4"/>
        <v>2779255.9773880802</v>
      </c>
      <c r="E31" s="169">
        <f t="shared" si="4"/>
        <v>649702.80240000004</v>
      </c>
      <c r="F31" s="169">
        <f t="shared" si="4"/>
        <v>682600.81213896384</v>
      </c>
      <c r="G31" s="169">
        <f t="shared" si="4"/>
        <v>116235.58495483521</v>
      </c>
      <c r="H31" s="163">
        <f t="shared" si="2"/>
        <v>5820403.1955829374</v>
      </c>
    </row>
    <row r="32" spans="1:18" x14ac:dyDescent="0.35">
      <c r="A32" s="157" t="s">
        <v>254</v>
      </c>
      <c r="B32" s="133"/>
      <c r="C32" s="169">
        <f t="shared" ref="C32:G32" si="5">C11*C$25</f>
        <v>31298180.35503104</v>
      </c>
      <c r="D32" s="169">
        <f t="shared" si="5"/>
        <v>63667229.140630834</v>
      </c>
      <c r="E32" s="169">
        <f t="shared" si="5"/>
        <v>842422.03845540422</v>
      </c>
      <c r="F32" s="169">
        <f t="shared" si="5"/>
        <v>3599462.5753226653</v>
      </c>
      <c r="G32" s="169">
        <f t="shared" si="5"/>
        <v>687182.98191965232</v>
      </c>
      <c r="H32" s="163">
        <f t="shared" si="2"/>
        <v>100094477.09135959</v>
      </c>
    </row>
    <row r="33" spans="1:8" x14ac:dyDescent="0.35">
      <c r="A33" s="157" t="s">
        <v>255</v>
      </c>
      <c r="B33" s="133"/>
      <c r="C33" s="169">
        <f t="shared" ref="C33:G33" si="6">C12*C$25</f>
        <v>1287918.5859661622</v>
      </c>
      <c r="D33" s="169">
        <f t="shared" si="6"/>
        <v>2262424.3080250276</v>
      </c>
      <c r="E33" s="169">
        <f t="shared" si="6"/>
        <v>525841.59116604563</v>
      </c>
      <c r="F33" s="169">
        <f t="shared" si="6"/>
        <v>222915.00934799027</v>
      </c>
      <c r="G33" s="169">
        <f t="shared" si="6"/>
        <v>84751.738089708757</v>
      </c>
      <c r="H33" s="163">
        <f t="shared" si="2"/>
        <v>4383851.2325949343</v>
      </c>
    </row>
    <row r="34" spans="1:8" x14ac:dyDescent="0.35">
      <c r="A34" s="157" t="s">
        <v>256</v>
      </c>
      <c r="B34" s="133"/>
      <c r="C34" s="169">
        <f t="shared" ref="C34:G34" si="7">C13*C$25</f>
        <v>161815.96229837791</v>
      </c>
      <c r="D34" s="169">
        <f t="shared" si="7"/>
        <v>436347.70396256348</v>
      </c>
      <c r="E34" s="169">
        <f t="shared" si="7"/>
        <v>7236.693680071201</v>
      </c>
      <c r="F34" s="169">
        <f t="shared" si="7"/>
        <v>36579.570380545898</v>
      </c>
      <c r="G34" s="169">
        <f t="shared" si="7"/>
        <v>127.35052110433934</v>
      </c>
      <c r="H34" s="163">
        <f t="shared" si="2"/>
        <v>642107.28084266279</v>
      </c>
    </row>
    <row r="35" spans="1:8" x14ac:dyDescent="0.35">
      <c r="A35" s="157" t="s">
        <v>257</v>
      </c>
      <c r="B35" s="133"/>
      <c r="C35" s="169">
        <f t="shared" ref="C35:G35" si="8">C14*C$25</f>
        <v>45384517.07701268</v>
      </c>
      <c r="D35" s="169">
        <f t="shared" si="8"/>
        <v>114130553.37494388</v>
      </c>
      <c r="E35" s="169">
        <f t="shared" si="8"/>
        <v>246671.94002298481</v>
      </c>
      <c r="F35" s="169">
        <f t="shared" si="8"/>
        <v>12333067.985254712</v>
      </c>
      <c r="G35" s="169">
        <f t="shared" si="8"/>
        <v>16076.517819469682</v>
      </c>
      <c r="H35" s="163">
        <f t="shared" si="2"/>
        <v>172110886.89505371</v>
      </c>
    </row>
    <row r="36" spans="1:8" x14ac:dyDescent="0.35">
      <c r="A36" s="157" t="s">
        <v>258</v>
      </c>
      <c r="B36" s="133"/>
      <c r="C36" s="169">
        <f t="shared" ref="C36:G36" si="9">C15*C$25</f>
        <v>11241591.235509513</v>
      </c>
      <c r="D36" s="169">
        <f t="shared" si="9"/>
        <v>19153949.795012191</v>
      </c>
      <c r="E36" s="169">
        <f t="shared" si="9"/>
        <v>28379.238540391936</v>
      </c>
      <c r="F36" s="169">
        <f t="shared" si="9"/>
        <v>23549.143497710262</v>
      </c>
      <c r="G36" s="169">
        <f t="shared" si="9"/>
        <v>49789.066936497278</v>
      </c>
      <c r="H36" s="163">
        <f t="shared" si="2"/>
        <v>30497258.479496304</v>
      </c>
    </row>
    <row r="37" spans="1:8" x14ac:dyDescent="0.35">
      <c r="A37" s="157" t="s">
        <v>286</v>
      </c>
      <c r="B37" s="133"/>
      <c r="C37" s="169">
        <f t="shared" ref="C37:G37" si="10">C16*C$25</f>
        <v>796412.64576813136</v>
      </c>
      <c r="D37" s="169">
        <f t="shared" si="10"/>
        <v>1447617.9456910007</v>
      </c>
      <c r="E37" s="169">
        <f t="shared" si="10"/>
        <v>323176.96453865885</v>
      </c>
      <c r="F37" s="169">
        <f t="shared" si="10"/>
        <v>260795.78779531695</v>
      </c>
      <c r="G37" s="169">
        <f t="shared" si="10"/>
        <v>56827.707009780112</v>
      </c>
      <c r="H37" s="163">
        <f t="shared" si="2"/>
        <v>2884831.0508028879</v>
      </c>
    </row>
    <row r="38" spans="1:8" x14ac:dyDescent="0.35">
      <c r="A38" s="157" t="s">
        <v>287</v>
      </c>
      <c r="B38" s="133"/>
      <c r="C38" s="169">
        <f t="shared" ref="C38:G38" si="11">C17*C$25</f>
        <v>0</v>
      </c>
      <c r="D38" s="169">
        <f t="shared" si="11"/>
        <v>0</v>
      </c>
      <c r="E38" s="169">
        <f t="shared" si="11"/>
        <v>0</v>
      </c>
      <c r="F38" s="169">
        <f t="shared" si="11"/>
        <v>291724.68767647637</v>
      </c>
      <c r="G38" s="169">
        <f t="shared" si="11"/>
        <v>0</v>
      </c>
      <c r="H38" s="163">
        <f t="shared" si="2"/>
        <v>291724.68767647637</v>
      </c>
    </row>
    <row r="39" spans="1:8" x14ac:dyDescent="0.35">
      <c r="A39" s="157" t="s">
        <v>259</v>
      </c>
      <c r="B39" s="133"/>
      <c r="C39" s="169">
        <f t="shared" ref="C39:G39" si="12">C18*C$25</f>
        <v>78602371.14941667</v>
      </c>
      <c r="D39" s="169">
        <f t="shared" si="12"/>
        <v>133099959.44084987</v>
      </c>
      <c r="E39" s="169">
        <f t="shared" si="12"/>
        <v>161884.2536443189</v>
      </c>
      <c r="F39" s="169">
        <f t="shared" si="12"/>
        <v>2165371.4397096494</v>
      </c>
      <c r="G39" s="169">
        <f t="shared" si="12"/>
        <v>314388.48185242119</v>
      </c>
      <c r="H39" s="163">
        <f t="shared" si="2"/>
        <v>214343974.76547292</v>
      </c>
    </row>
    <row r="40" spans="1:8" x14ac:dyDescent="0.35">
      <c r="A40" s="157" t="s">
        <v>260</v>
      </c>
      <c r="B40" s="133"/>
      <c r="C40" s="169">
        <f t="shared" ref="C40:G40" si="13">C19*C$25</f>
        <v>0</v>
      </c>
      <c r="D40" s="169">
        <f t="shared" si="13"/>
        <v>28816.721457648306</v>
      </c>
      <c r="E40" s="169">
        <f t="shared" si="13"/>
        <v>0</v>
      </c>
      <c r="F40" s="169">
        <f t="shared" si="13"/>
        <v>0</v>
      </c>
      <c r="G40" s="169">
        <f t="shared" si="13"/>
        <v>0</v>
      </c>
      <c r="H40" s="163">
        <f t="shared" si="2"/>
        <v>28816.721457648306</v>
      </c>
    </row>
    <row r="41" spans="1:8" x14ac:dyDescent="0.35">
      <c r="A41" s="157" t="s">
        <v>261</v>
      </c>
      <c r="B41" s="133"/>
      <c r="C41" s="169">
        <f t="shared" ref="C41:G41" si="14">C20*C$25</f>
        <v>407189.71200373379</v>
      </c>
      <c r="D41" s="169">
        <f t="shared" si="14"/>
        <v>695772.91297370906</v>
      </c>
      <c r="E41" s="169">
        <f t="shared" si="14"/>
        <v>148652.45910221388</v>
      </c>
      <c r="F41" s="169">
        <f t="shared" si="14"/>
        <v>103325.70911792557</v>
      </c>
      <c r="G41" s="169">
        <f t="shared" si="14"/>
        <v>28406.384251373485</v>
      </c>
      <c r="H41" s="163">
        <f t="shared" si="2"/>
        <v>1383347.1774489558</v>
      </c>
    </row>
    <row r="42" spans="1:8" x14ac:dyDescent="0.35">
      <c r="A42" s="157" t="s">
        <v>262</v>
      </c>
      <c r="B42" s="133"/>
      <c r="C42" s="169">
        <f t="shared" ref="C42:G42" si="15">C21*C$25</f>
        <v>377863.79102088243</v>
      </c>
      <c r="D42" s="169">
        <f t="shared" si="15"/>
        <v>1066815.804883803</v>
      </c>
      <c r="E42" s="169">
        <f t="shared" si="15"/>
        <v>95.566548899999987</v>
      </c>
      <c r="F42" s="169">
        <f t="shared" si="15"/>
        <v>56675.285280596181</v>
      </c>
      <c r="G42" s="169">
        <f t="shared" si="15"/>
        <v>126.24295015861853</v>
      </c>
      <c r="H42" s="163">
        <f t="shared" si="2"/>
        <v>1501576.6906843404</v>
      </c>
    </row>
    <row r="43" spans="1:8" x14ac:dyDescent="0.35">
      <c r="A43" s="157" t="s">
        <v>263</v>
      </c>
      <c r="B43" s="133"/>
      <c r="C43" s="169">
        <f t="shared" ref="C43:G43" si="16">C22*C$25</f>
        <v>6128377.6576125063</v>
      </c>
      <c r="D43" s="169">
        <f t="shared" si="16"/>
        <v>10539024.523993958</v>
      </c>
      <c r="E43" s="169">
        <f t="shared" si="16"/>
        <v>2376913.8686288474</v>
      </c>
      <c r="F43" s="169">
        <f t="shared" si="16"/>
        <v>1668496.1899608066</v>
      </c>
      <c r="G43" s="169">
        <f t="shared" si="16"/>
        <v>438259.23559025902</v>
      </c>
      <c r="H43" s="163">
        <f t="shared" si="2"/>
        <v>21151071.47578638</v>
      </c>
    </row>
    <row r="44" spans="1:8" x14ac:dyDescent="0.35">
      <c r="A44" s="164" t="s">
        <v>264</v>
      </c>
      <c r="B44" s="175"/>
      <c r="C44" s="165">
        <f t="shared" ref="C44:H44" si="17">SUM(C28:C43)</f>
        <v>181563354.09754744</v>
      </c>
      <c r="D44" s="165">
        <f t="shared" si="17"/>
        <v>359468415.11144167</v>
      </c>
      <c r="E44" s="165">
        <f t="shared" si="17"/>
        <v>5439845.4058678895</v>
      </c>
      <c r="F44" s="165">
        <f t="shared" si="17"/>
        <v>22069785.93740632</v>
      </c>
      <c r="G44" s="165">
        <f t="shared" si="17"/>
        <v>1798468.7288472664</v>
      </c>
      <c r="H44" s="165">
        <f t="shared" si="17"/>
        <v>570339869.28111053</v>
      </c>
    </row>
    <row r="45" spans="1:8" s="134" customFormat="1" x14ac:dyDescent="0.35">
      <c r="A45" s="133"/>
      <c r="B45" s="133"/>
      <c r="F45" s="171"/>
    </row>
    <row r="46" spans="1:8" s="134" customFormat="1" x14ac:dyDescent="0.35">
      <c r="A46" s="176" t="s">
        <v>277</v>
      </c>
      <c r="B46" s="176"/>
      <c r="C46" s="133"/>
      <c r="D46" s="133"/>
      <c r="E46" s="133"/>
      <c r="F46" s="133"/>
      <c r="G46" s="133"/>
      <c r="H46" s="133"/>
    </row>
    <row r="47" spans="1:8" x14ac:dyDescent="0.35">
      <c r="A47" s="157" t="s">
        <v>266</v>
      </c>
      <c r="B47" s="133"/>
      <c r="C47" s="163">
        <v>511446067.88041818</v>
      </c>
      <c r="D47" s="163">
        <v>839879474.55944419</v>
      </c>
      <c r="E47" s="163">
        <v>183003825.41761011</v>
      </c>
      <c r="F47" s="163">
        <v>150134598.21364844</v>
      </c>
      <c r="G47" s="163">
        <v>40874289.291983321</v>
      </c>
      <c r="H47" s="163">
        <v>1725338255.3631041</v>
      </c>
    </row>
    <row r="48" spans="1:8" x14ac:dyDescent="0.35">
      <c r="A48" s="164" t="s">
        <v>267</v>
      </c>
      <c r="B48" s="175"/>
      <c r="C48" s="165">
        <v>511446067.88041818</v>
      </c>
      <c r="D48" s="165">
        <v>839879474.55944419</v>
      </c>
      <c r="E48" s="165">
        <v>183003825.41761011</v>
      </c>
      <c r="F48" s="165">
        <v>150134598.21364844</v>
      </c>
      <c r="G48" s="165">
        <v>40874289.291983321</v>
      </c>
      <c r="H48" s="166">
        <v>1725338255.3631041</v>
      </c>
    </row>
    <row r="50" spans="1:8" x14ac:dyDescent="0.35">
      <c r="A50" s="155" t="s">
        <v>269</v>
      </c>
      <c r="B50" s="143"/>
      <c r="C50" s="154">
        <f t="shared" ref="C50:G50" si="18">C44/C48</f>
        <v>0.35499999999999804</v>
      </c>
      <c r="D50" s="154">
        <f t="shared" si="18"/>
        <v>0.42799999999999949</v>
      </c>
      <c r="E50" s="154">
        <f t="shared" si="18"/>
        <v>2.9725309804067207E-2</v>
      </c>
      <c r="F50" s="154">
        <f t="shared" si="18"/>
        <v>0.14699999999999999</v>
      </c>
      <c r="G50" s="154">
        <f t="shared" si="18"/>
        <v>4.4000000000000004E-2</v>
      </c>
      <c r="H50" s="154">
        <f>H44/H48</f>
        <v>0.3305669873766755</v>
      </c>
    </row>
    <row r="51" spans="1:8" hidden="1" outlineLevel="1" x14ac:dyDescent="0.35">
      <c r="C51" s="170">
        <f>C50-C52</f>
        <v>-1.9428902930940239E-15</v>
      </c>
      <c r="D51" s="170">
        <f t="shared" ref="D51:G51" si="19">D50-D52</f>
        <v>-4.9960036108132044E-16</v>
      </c>
      <c r="E51" s="170">
        <f t="shared" si="19"/>
        <v>-2.7469019593279187E-4</v>
      </c>
      <c r="F51" s="172">
        <f t="shared" si="19"/>
        <v>0</v>
      </c>
      <c r="G51" s="170">
        <f t="shared" si="19"/>
        <v>0</v>
      </c>
      <c r="H51" s="170"/>
    </row>
    <row r="52" spans="1:8" hidden="1" outlineLevel="1" x14ac:dyDescent="0.35">
      <c r="C52" s="170">
        <v>0.35499999999999998</v>
      </c>
      <c r="D52" s="170">
        <v>0.42799999999999999</v>
      </c>
      <c r="E52" s="170">
        <v>0.03</v>
      </c>
      <c r="F52" s="170">
        <v>0.14699999999999999</v>
      </c>
      <c r="G52" s="170">
        <v>4.3999999999999997E-2</v>
      </c>
      <c r="H52" s="170"/>
    </row>
    <row r="53" spans="1:8" collapsed="1" x14ac:dyDescent="0.35">
      <c r="C53" s="170"/>
      <c r="D53" s="170"/>
      <c r="E53" s="170"/>
      <c r="F53" s="170"/>
      <c r="G53" s="170"/>
      <c r="H53" s="170"/>
    </row>
    <row r="54" spans="1:8" ht="15.5" x14ac:dyDescent="0.35">
      <c r="A54" s="145" t="s">
        <v>296</v>
      </c>
      <c r="B54" s="30"/>
      <c r="C54" s="30"/>
      <c r="D54" s="30"/>
      <c r="E54" s="30"/>
      <c r="F54" s="30"/>
      <c r="G54" s="30"/>
      <c r="H54" s="30"/>
    </row>
    <row r="55" spans="1:8" x14ac:dyDescent="0.35">
      <c r="A55" s="30"/>
      <c r="B55" s="30"/>
      <c r="C55" s="30"/>
      <c r="D55" s="30"/>
      <c r="E55" s="30"/>
      <c r="F55" s="30"/>
      <c r="G55" s="30"/>
      <c r="H55" s="30"/>
    </row>
    <row r="56" spans="1:8" ht="29" x14ac:dyDescent="0.35">
      <c r="A56" s="146" t="s">
        <v>247</v>
      </c>
      <c r="B56" s="146"/>
      <c r="C56" s="126" t="s">
        <v>20</v>
      </c>
      <c r="D56" s="126" t="s">
        <v>22</v>
      </c>
      <c r="E56" s="126" t="s">
        <v>23</v>
      </c>
      <c r="F56" s="126" t="s">
        <v>21</v>
      </c>
      <c r="G56" s="126" t="s">
        <v>276</v>
      </c>
      <c r="H56" s="126" t="s">
        <v>249</v>
      </c>
    </row>
    <row r="57" spans="1:8" x14ac:dyDescent="0.35">
      <c r="A57" s="157" t="s">
        <v>250</v>
      </c>
      <c r="B57" s="148"/>
      <c r="C57" s="149">
        <f>C28/C$48</f>
        <v>1.8883615505919723E-3</v>
      </c>
      <c r="D57" s="149">
        <f t="shared" ref="D57:H57" si="20">D28/D$48</f>
        <v>1.9592570849443478E-3</v>
      </c>
      <c r="E57" s="149">
        <f t="shared" si="20"/>
        <v>1.3324322970639707E-5</v>
      </c>
      <c r="F57" s="149">
        <f t="shared" si="20"/>
        <v>8.3150604439844811E-4</v>
      </c>
      <c r="G57" s="149">
        <f t="shared" si="20"/>
        <v>1.0465307912020198E-4</v>
      </c>
      <c r="H57" s="149">
        <f t="shared" si="20"/>
        <v>1.5897686963612092E-3</v>
      </c>
    </row>
    <row r="58" spans="1:8" x14ac:dyDescent="0.35">
      <c r="A58" s="157" t="s">
        <v>251</v>
      </c>
      <c r="B58" s="148"/>
      <c r="C58" s="149">
        <f t="shared" ref="C58:H58" si="21">C29/C$48</f>
        <v>5.8732996478529295E-3</v>
      </c>
      <c r="D58" s="149">
        <f t="shared" si="21"/>
        <v>9.1312897203234249E-3</v>
      </c>
      <c r="E58" s="149">
        <f t="shared" si="21"/>
        <v>1.3241914759005953E-6</v>
      </c>
      <c r="F58" s="149">
        <f t="shared" si="21"/>
        <v>2.2257719871492218E-3</v>
      </c>
      <c r="G58" s="149">
        <f t="shared" si="21"/>
        <v>2.7028280177732881E-5</v>
      </c>
      <c r="H58" s="149">
        <f t="shared" si="21"/>
        <v>6.3805293051192964E-3</v>
      </c>
    </row>
    <row r="59" spans="1:8" x14ac:dyDescent="0.35">
      <c r="A59" s="157" t="s">
        <v>252</v>
      </c>
      <c r="B59" s="148"/>
      <c r="C59" s="149">
        <f t="shared" ref="C59:H59" si="22">C30/C$48</f>
        <v>6.1558163570755444E-4</v>
      </c>
      <c r="D59" s="149">
        <f t="shared" si="22"/>
        <v>1.007197894302164E-3</v>
      </c>
      <c r="E59" s="149">
        <f t="shared" si="22"/>
        <v>6.8953342735701576E-4</v>
      </c>
      <c r="F59" s="149">
        <f t="shared" si="22"/>
        <v>1.1071301019675655E-3</v>
      </c>
      <c r="G59" s="149">
        <f t="shared" si="22"/>
        <v>2.2387055372739621E-5</v>
      </c>
      <c r="H59" s="149">
        <f t="shared" si="22"/>
        <v>8.4278110899846381E-4</v>
      </c>
    </row>
    <row r="60" spans="1:8" x14ac:dyDescent="0.35">
      <c r="A60" s="157" t="s">
        <v>253</v>
      </c>
      <c r="B60" s="148"/>
      <c r="C60" s="149">
        <f t="shared" ref="C60:H60" si="23">C31/C$48</f>
        <v>3.1139314948715707E-3</v>
      </c>
      <c r="D60" s="149">
        <f t="shared" si="23"/>
        <v>3.3091128686600288E-3</v>
      </c>
      <c r="E60" s="149">
        <f t="shared" si="23"/>
        <v>3.550214324303848E-3</v>
      </c>
      <c r="F60" s="149">
        <f t="shared" si="23"/>
        <v>4.5465923262244419E-3</v>
      </c>
      <c r="G60" s="149">
        <f t="shared" si="23"/>
        <v>2.843733480587576E-3</v>
      </c>
      <c r="H60" s="149">
        <f t="shared" si="23"/>
        <v>3.3734852730996864E-3</v>
      </c>
    </row>
    <row r="61" spans="1:8" x14ac:dyDescent="0.35">
      <c r="A61" s="157" t="s">
        <v>254</v>
      </c>
      <c r="B61" s="148"/>
      <c r="C61" s="149">
        <f t="shared" ref="C61:H61" si="24">C32/C$48</f>
        <v>6.1195465799042774E-2</v>
      </c>
      <c r="D61" s="149">
        <f t="shared" si="24"/>
        <v>7.5805197137395516E-2</v>
      </c>
      <c r="E61" s="149">
        <f t="shared" si="24"/>
        <v>4.6033028901610032E-3</v>
      </c>
      <c r="F61" s="149">
        <f t="shared" si="24"/>
        <v>2.3974903973835962E-2</v>
      </c>
      <c r="G61" s="149">
        <f t="shared" si="24"/>
        <v>1.6812108389476745E-2</v>
      </c>
      <c r="H61" s="149">
        <f t="shared" si="24"/>
        <v>5.8014407772054133E-2</v>
      </c>
    </row>
    <row r="62" spans="1:8" x14ac:dyDescent="0.35">
      <c r="A62" s="157" t="s">
        <v>255</v>
      </c>
      <c r="B62" s="148"/>
      <c r="C62" s="149">
        <f t="shared" ref="C62:H62" si="25">C33/C$48</f>
        <v>2.5181904150787058E-3</v>
      </c>
      <c r="D62" s="149">
        <f t="shared" si="25"/>
        <v>2.6937487777181058E-3</v>
      </c>
      <c r="E62" s="149">
        <f t="shared" si="25"/>
        <v>2.8733912527024418E-3</v>
      </c>
      <c r="F62" s="149">
        <f t="shared" si="25"/>
        <v>1.4847677484091438E-3</v>
      </c>
      <c r="G62" s="149">
        <f t="shared" si="25"/>
        <v>2.0734730696915413E-3</v>
      </c>
      <c r="H62" s="149">
        <f t="shared" si="25"/>
        <v>2.540864795044109E-3</v>
      </c>
    </row>
    <row r="63" spans="1:8" x14ac:dyDescent="0.35">
      <c r="A63" s="157" t="s">
        <v>256</v>
      </c>
      <c r="B63" s="148"/>
      <c r="C63" s="149">
        <f t="shared" ref="C63:H63" si="26">C34/C$48</f>
        <v>3.1638910231334951E-4</v>
      </c>
      <c r="D63" s="149">
        <f t="shared" si="26"/>
        <v>5.1953609676132174E-4</v>
      </c>
      <c r="E63" s="149">
        <f t="shared" si="26"/>
        <v>3.9543947584468517E-5</v>
      </c>
      <c r="F63" s="149">
        <f t="shared" si="26"/>
        <v>2.4364517450195915E-4</v>
      </c>
      <c r="G63" s="149">
        <f t="shared" si="26"/>
        <v>3.1156632521392024E-6</v>
      </c>
      <c r="H63" s="149">
        <f t="shared" si="26"/>
        <v>3.7216312734428345E-4</v>
      </c>
    </row>
    <row r="64" spans="1:8" x14ac:dyDescent="0.35">
      <c r="A64" s="157" t="s">
        <v>257</v>
      </c>
      <c r="B64" s="148"/>
      <c r="C64" s="149">
        <f t="shared" ref="C64:H64" si="27">C35/C$48</f>
        <v>8.8737640050884289E-2</v>
      </c>
      <c r="D64" s="149">
        <f t="shared" si="27"/>
        <v>0.13588920414421446</v>
      </c>
      <c r="E64" s="149">
        <f t="shared" si="27"/>
        <v>1.3479059219668533E-3</v>
      </c>
      <c r="F64" s="149">
        <f t="shared" si="27"/>
        <v>8.214674120421056E-2</v>
      </c>
      <c r="G64" s="149">
        <f t="shared" si="27"/>
        <v>3.9331614317812176E-4</v>
      </c>
      <c r="H64" s="149">
        <f t="shared" si="27"/>
        <v>9.9754866247275267E-2</v>
      </c>
    </row>
    <row r="65" spans="1:8" x14ac:dyDescent="0.35">
      <c r="A65" s="157" t="s">
        <v>258</v>
      </c>
      <c r="B65" s="148"/>
      <c r="C65" s="149">
        <f t="shared" ref="C65:H65" si="28">C36/C$48</f>
        <v>2.1980013028740156E-2</v>
      </c>
      <c r="D65" s="149">
        <f t="shared" si="28"/>
        <v>2.2805593391908199E-2</v>
      </c>
      <c r="E65" s="149">
        <f t="shared" si="28"/>
        <v>1.5507456456514629E-4</v>
      </c>
      <c r="F65" s="149">
        <f t="shared" si="28"/>
        <v>1.5685354194107043E-4</v>
      </c>
      <c r="G65" s="149">
        <f t="shared" si="28"/>
        <v>1.2181023278675677E-3</v>
      </c>
      <c r="H65" s="149">
        <f t="shared" si="28"/>
        <v>1.7676104024644163E-2</v>
      </c>
    </row>
    <row r="66" spans="1:8" x14ac:dyDescent="0.35">
      <c r="A66" s="157" t="s">
        <v>286</v>
      </c>
      <c r="B66" s="148"/>
      <c r="C66" s="149">
        <f t="shared" ref="C66:H66" si="29">C37/C$48</f>
        <v>1.5571781577453472E-3</v>
      </c>
      <c r="D66" s="149">
        <f t="shared" si="29"/>
        <v>1.7236020042641757E-3</v>
      </c>
      <c r="E66" s="149">
        <f t="shared" si="29"/>
        <v>1.7659574263061287E-3</v>
      </c>
      <c r="F66" s="149">
        <f t="shared" si="29"/>
        <v>1.737079866322302E-3</v>
      </c>
      <c r="G66" s="149">
        <f t="shared" si="29"/>
        <v>1.3903044675305396E-3</v>
      </c>
      <c r="H66" s="149">
        <f t="shared" si="29"/>
        <v>1.6720379565198732E-3</v>
      </c>
    </row>
    <row r="67" spans="1:8" x14ac:dyDescent="0.35">
      <c r="A67" s="158" t="s">
        <v>287</v>
      </c>
      <c r="B67" s="148"/>
      <c r="C67" s="149">
        <f t="shared" ref="C67:H67" si="30">C38/C$48</f>
        <v>0</v>
      </c>
      <c r="D67" s="149">
        <f t="shared" si="30"/>
        <v>0</v>
      </c>
      <c r="E67" s="149">
        <f t="shared" si="30"/>
        <v>0</v>
      </c>
      <c r="F67" s="149">
        <f t="shared" si="30"/>
        <v>1.943087676974622E-3</v>
      </c>
      <c r="G67" s="149">
        <f t="shared" si="30"/>
        <v>0</v>
      </c>
      <c r="H67" s="149">
        <f t="shared" si="30"/>
        <v>1.6908260555266119E-4</v>
      </c>
    </row>
    <row r="68" spans="1:8" x14ac:dyDescent="0.35">
      <c r="A68" s="157" t="s">
        <v>259</v>
      </c>
      <c r="B68" s="148"/>
      <c r="C68" s="149">
        <f t="shared" ref="C68:H68" si="31">C39/C$48</f>
        <v>0.15368652940312522</v>
      </c>
      <c r="D68" s="149">
        <f t="shared" si="31"/>
        <v>0.15847507109358397</v>
      </c>
      <c r="E68" s="149">
        <f t="shared" si="31"/>
        <v>8.8459491638987939E-4</v>
      </c>
      <c r="F68" s="149">
        <f t="shared" si="31"/>
        <v>1.4422867649921881E-2</v>
      </c>
      <c r="G68" s="149">
        <f t="shared" si="31"/>
        <v>7.6915950661943918E-3</v>
      </c>
      <c r="H68" s="149">
        <f t="shared" si="31"/>
        <v>0.12423301581541957</v>
      </c>
    </row>
    <row r="69" spans="1:8" x14ac:dyDescent="0.35">
      <c r="A69" s="157" t="s">
        <v>260</v>
      </c>
      <c r="B69" s="148"/>
      <c r="C69" s="149">
        <f t="shared" ref="C69:H69" si="32">C40/C$48</f>
        <v>0</v>
      </c>
      <c r="D69" s="149">
        <f t="shared" si="32"/>
        <v>3.4310543751249568E-5</v>
      </c>
      <c r="E69" s="149">
        <f t="shared" si="32"/>
        <v>0</v>
      </c>
      <c r="F69" s="149">
        <f t="shared" si="32"/>
        <v>0</v>
      </c>
      <c r="G69" s="149">
        <f t="shared" si="32"/>
        <v>0</v>
      </c>
      <c r="H69" s="149">
        <f t="shared" si="32"/>
        <v>1.6702070662418435E-5</v>
      </c>
    </row>
    <row r="70" spans="1:8" x14ac:dyDescent="0.35">
      <c r="A70" s="157" t="s">
        <v>261</v>
      </c>
      <c r="B70" s="148"/>
      <c r="C70" s="149">
        <f t="shared" ref="C70:H70" si="33">C41/C$48</f>
        <v>7.9615376395647509E-4</v>
      </c>
      <c r="D70" s="149">
        <f t="shared" si="33"/>
        <v>8.2841995077766878E-4</v>
      </c>
      <c r="E70" s="149">
        <f t="shared" si="33"/>
        <v>8.1229153960575811E-4</v>
      </c>
      <c r="F70" s="149">
        <f t="shared" si="33"/>
        <v>6.8822050578167416E-4</v>
      </c>
      <c r="G70" s="149">
        <f t="shared" si="33"/>
        <v>6.9496949655696724E-4</v>
      </c>
      <c r="H70" s="149">
        <f t="shared" si="33"/>
        <v>8.0178317100945814E-4</v>
      </c>
    </row>
    <row r="71" spans="1:8" x14ac:dyDescent="0.35">
      <c r="A71" s="157" t="s">
        <v>262</v>
      </c>
      <c r="B71" s="148"/>
      <c r="C71" s="149">
        <f t="shared" ref="C71:H71" si="34">C42/C$48</f>
        <v>7.388145393058945E-4</v>
      </c>
      <c r="D71" s="149">
        <f t="shared" si="34"/>
        <v>1.2702010671750224E-3</v>
      </c>
      <c r="E71" s="149">
        <f t="shared" si="34"/>
        <v>5.2221066243790003E-7</v>
      </c>
      <c r="F71" s="149">
        <f t="shared" si="34"/>
        <v>3.7749649950735969E-4</v>
      </c>
      <c r="G71" s="149">
        <f t="shared" si="34"/>
        <v>3.0885662440956147E-6</v>
      </c>
      <c r="H71" s="149">
        <f t="shared" si="34"/>
        <v>8.7030858210949936E-4</v>
      </c>
    </row>
    <row r="72" spans="1:8" x14ac:dyDescent="0.35">
      <c r="A72" s="157" t="s">
        <v>263</v>
      </c>
      <c r="B72" s="148"/>
      <c r="C72" s="149">
        <f t="shared" ref="C72:H72" si="35">C43/C$48</f>
        <v>1.1982451410781771E-2</v>
      </c>
      <c r="D72" s="149">
        <f t="shared" si="35"/>
        <v>1.2548258224219809E-2</v>
      </c>
      <c r="E72" s="149">
        <f t="shared" si="35"/>
        <v>1.2988328868015682E-2</v>
      </c>
      <c r="F72" s="149">
        <f t="shared" si="35"/>
        <v>1.111333569885377E-2</v>
      </c>
      <c r="G72" s="149">
        <f t="shared" si="35"/>
        <v>1.0722124914749645E-2</v>
      </c>
      <c r="H72" s="149">
        <f t="shared" si="35"/>
        <v>1.2259086825461396E-2</v>
      </c>
    </row>
    <row r="73" spans="1:8" x14ac:dyDescent="0.35">
      <c r="A73" s="155" t="s">
        <v>264</v>
      </c>
      <c r="B73" s="150"/>
      <c r="C73" s="154">
        <f t="shared" ref="C73:H73" si="36">C44/C$48</f>
        <v>0.35499999999999804</v>
      </c>
      <c r="D73" s="154">
        <f t="shared" si="36"/>
        <v>0.42799999999999949</v>
      </c>
      <c r="E73" s="154">
        <f t="shared" si="36"/>
        <v>2.9725309804067207E-2</v>
      </c>
      <c r="F73" s="154">
        <f t="shared" si="36"/>
        <v>0.14699999999999999</v>
      </c>
      <c r="G73" s="154">
        <f t="shared" si="36"/>
        <v>4.4000000000000004E-2</v>
      </c>
      <c r="H73" s="154">
        <f t="shared" si="36"/>
        <v>0.3305669873766755</v>
      </c>
    </row>
    <row r="76" spans="1:8" ht="15.5" x14ac:dyDescent="0.35">
      <c r="A76" s="132" t="s">
        <v>285</v>
      </c>
      <c r="B76" s="133"/>
      <c r="C76" s="133"/>
      <c r="D76" s="133"/>
      <c r="E76" s="133"/>
      <c r="F76" s="133"/>
      <c r="G76" s="133"/>
      <c r="H76" s="133"/>
    </row>
    <row r="77" spans="1:8" x14ac:dyDescent="0.35">
      <c r="A77" s="133"/>
      <c r="B77" s="133"/>
      <c r="C77" s="133"/>
      <c r="D77" s="133"/>
      <c r="E77" s="133"/>
      <c r="F77" s="133"/>
      <c r="G77" s="133"/>
      <c r="H77" s="133"/>
    </row>
    <row r="78" spans="1:8" ht="29" x14ac:dyDescent="0.35">
      <c r="A78" s="135" t="s">
        <v>275</v>
      </c>
      <c r="B78" s="135"/>
      <c r="C78" s="126" t="s">
        <v>20</v>
      </c>
      <c r="D78" s="126" t="s">
        <v>22</v>
      </c>
      <c r="E78" s="126" t="s">
        <v>23</v>
      </c>
      <c r="F78" s="126" t="s">
        <v>21</v>
      </c>
      <c r="G78" s="126" t="s">
        <v>276</v>
      </c>
      <c r="H78" s="126" t="s">
        <v>249</v>
      </c>
    </row>
    <row r="79" spans="1:8" x14ac:dyDescent="0.35">
      <c r="A79" s="136" t="s">
        <v>250</v>
      </c>
      <c r="B79" s="137"/>
      <c r="C79" s="138">
        <v>786158.53231048083</v>
      </c>
      <c r="D79" s="138">
        <v>1282939.7856526242</v>
      </c>
      <c r="E79" s="138">
        <v>1620.7696388995828</v>
      </c>
      <c r="F79" s="138">
        <v>109813.41815075514</v>
      </c>
      <c r="G79" s="138">
        <v>3528.5693377482139</v>
      </c>
      <c r="H79" s="138">
        <f>SUM(C79:G79)</f>
        <v>2184061.075090508</v>
      </c>
    </row>
    <row r="80" spans="1:8" x14ac:dyDescent="0.35">
      <c r="A80" s="136" t="s">
        <v>251</v>
      </c>
      <c r="B80" s="137"/>
      <c r="C80" s="138">
        <v>2850709.8104653861</v>
      </c>
      <c r="D80" s="138">
        <v>7198011.245677609</v>
      </c>
      <c r="E80" s="138">
        <v>700.78095851410285</v>
      </c>
      <c r="F80" s="138">
        <v>300278.12822769821</v>
      </c>
      <c r="G80" s="138">
        <v>322.50091540698969</v>
      </c>
      <c r="H80" s="138">
        <f t="shared" ref="H80:H94" si="37">SUM(C80:G80)</f>
        <v>10350022.466244614</v>
      </c>
    </row>
    <row r="81" spans="1:8" x14ac:dyDescent="0.35">
      <c r="A81" s="136" t="s">
        <v>252</v>
      </c>
      <c r="B81" s="137"/>
      <c r="C81" s="138">
        <v>300334.54553955875</v>
      </c>
      <c r="D81" s="138">
        <v>789689.38511083869</v>
      </c>
      <c r="E81" s="138">
        <v>101372.22194840699</v>
      </c>
      <c r="F81" s="138">
        <v>143290.52442237109</v>
      </c>
      <c r="G81" s="138">
        <v>1380.188817461124</v>
      </c>
      <c r="H81" s="138">
        <f t="shared" si="37"/>
        <v>1336066.8658386364</v>
      </c>
    </row>
    <row r="82" spans="1:8" x14ac:dyDescent="0.35">
      <c r="A82" s="136" t="s">
        <v>253</v>
      </c>
      <c r="B82" s="137"/>
      <c r="C82" s="138">
        <v>918085.45506102033</v>
      </c>
      <c r="D82" s="138">
        <v>1639120.5814330869</v>
      </c>
      <c r="E82" s="138">
        <v>328034.65740077879</v>
      </c>
      <c r="F82" s="138">
        <v>293886.47585699474</v>
      </c>
      <c r="G82" s="138">
        <v>83595.24984648278</v>
      </c>
      <c r="H82" s="138">
        <f t="shared" si="37"/>
        <v>3262722.4195983633</v>
      </c>
    </row>
    <row r="83" spans="1:8" x14ac:dyDescent="0.35">
      <c r="A83" s="136" t="s">
        <v>254</v>
      </c>
      <c r="B83" s="137"/>
      <c r="C83" s="138">
        <v>28587639.684852004</v>
      </c>
      <c r="D83" s="138">
        <v>55577624.896409996</v>
      </c>
      <c r="E83" s="138">
        <v>479820.95112448267</v>
      </c>
      <c r="F83" s="138">
        <v>2898029.5905423774</v>
      </c>
      <c r="G83" s="138">
        <v>817205.08468996536</v>
      </c>
      <c r="H83" s="138">
        <f t="shared" si="37"/>
        <v>88360320.207618818</v>
      </c>
    </row>
    <row r="84" spans="1:8" x14ac:dyDescent="0.35">
      <c r="A84" s="136" t="s">
        <v>255</v>
      </c>
      <c r="B84" s="137"/>
      <c r="C84" s="138">
        <v>1855012.5762001504</v>
      </c>
      <c r="D84" s="138">
        <v>3100199.1627389118</v>
      </c>
      <c r="E84" s="138">
        <v>602686.11959457945</v>
      </c>
      <c r="F84" s="138">
        <v>602647.76596673217</v>
      </c>
      <c r="G84" s="138">
        <v>238428.49233230314</v>
      </c>
      <c r="H84" s="138">
        <f t="shared" si="37"/>
        <v>6398974.1168326763</v>
      </c>
    </row>
    <row r="85" spans="1:8" x14ac:dyDescent="0.35">
      <c r="A85" s="136" t="s">
        <v>256</v>
      </c>
      <c r="B85" s="137"/>
      <c r="C85" s="138">
        <v>163171.71823872477</v>
      </c>
      <c r="D85" s="138">
        <v>432281.00349658111</v>
      </c>
      <c r="E85" s="138">
        <v>6167.1167849807534</v>
      </c>
      <c r="F85" s="138">
        <v>32453.922654510174</v>
      </c>
      <c r="G85" s="138">
        <v>237.41207604261282</v>
      </c>
      <c r="H85" s="138">
        <f t="shared" si="37"/>
        <v>634311.17325083935</v>
      </c>
    </row>
    <row r="86" spans="1:8" x14ac:dyDescent="0.35">
      <c r="A86" s="136" t="s">
        <v>257</v>
      </c>
      <c r="B86" s="137"/>
      <c r="C86" s="138">
        <v>40296237.964406759</v>
      </c>
      <c r="D86" s="138">
        <v>100382303.99762163</v>
      </c>
      <c r="E86" s="138">
        <v>194500.08508409938</v>
      </c>
      <c r="F86" s="138">
        <v>9901664.9153024442</v>
      </c>
      <c r="G86" s="138">
        <v>8108.6853973780198</v>
      </c>
      <c r="H86" s="138">
        <f t="shared" si="37"/>
        <v>150782815.64781234</v>
      </c>
    </row>
    <row r="87" spans="1:8" x14ac:dyDescent="0.35">
      <c r="A87" s="136" t="s">
        <v>258</v>
      </c>
      <c r="B87" s="137"/>
      <c r="C87" s="138">
        <v>10438791.018750481</v>
      </c>
      <c r="D87" s="138">
        <v>17035653.789708462</v>
      </c>
      <c r="E87" s="138">
        <v>21519.606614158682</v>
      </c>
      <c r="F87" s="138">
        <v>21485.183922732824</v>
      </c>
      <c r="G87" s="138">
        <v>46850.173513076967</v>
      </c>
      <c r="H87" s="138">
        <f t="shared" si="37"/>
        <v>27564299.772508912</v>
      </c>
    </row>
    <row r="88" spans="1:8" x14ac:dyDescent="0.35">
      <c r="A88" s="136" t="s">
        <v>286</v>
      </c>
      <c r="B88" s="137"/>
      <c r="C88" s="138">
        <v>480262.16732663201</v>
      </c>
      <c r="D88" s="138">
        <v>822779.30621869932</v>
      </c>
      <c r="E88" s="138">
        <v>135038.95919461362</v>
      </c>
      <c r="F88" s="138">
        <v>281991.48272656859</v>
      </c>
      <c r="G88" s="138">
        <v>45435.370692781667</v>
      </c>
      <c r="H88" s="138">
        <f t="shared" si="37"/>
        <v>1765507.2861592951</v>
      </c>
    </row>
    <row r="89" spans="1:8" x14ac:dyDescent="0.35">
      <c r="A89" s="136" t="s">
        <v>287</v>
      </c>
      <c r="B89" s="137"/>
      <c r="C89" s="138">
        <v>0</v>
      </c>
      <c r="D89" s="138">
        <v>0</v>
      </c>
      <c r="E89" s="138">
        <v>0</v>
      </c>
      <c r="F89" s="138">
        <v>250976.69410166709</v>
      </c>
      <c r="G89" s="138">
        <v>0</v>
      </c>
      <c r="H89" s="138">
        <f t="shared" si="37"/>
        <v>250976.69410166709</v>
      </c>
    </row>
    <row r="90" spans="1:8" x14ac:dyDescent="0.35">
      <c r="A90" s="136" t="s">
        <v>259</v>
      </c>
      <c r="B90" s="137"/>
      <c r="C90" s="138">
        <v>70505436.561394304</v>
      </c>
      <c r="D90" s="138">
        <v>114844807.87478223</v>
      </c>
      <c r="E90" s="138">
        <v>144414.50665092221</v>
      </c>
      <c r="F90" s="138">
        <v>1491306.3873191513</v>
      </c>
      <c r="G90" s="138">
        <v>323743.90730970417</v>
      </c>
      <c r="H90" s="138">
        <f t="shared" si="37"/>
        <v>187309709.23745632</v>
      </c>
    </row>
    <row r="91" spans="1:8" x14ac:dyDescent="0.35">
      <c r="A91" s="136" t="s">
        <v>260</v>
      </c>
      <c r="B91" s="137"/>
      <c r="C91" s="138">
        <v>0</v>
      </c>
      <c r="D91" s="138">
        <v>31080.399145085936</v>
      </c>
      <c r="E91" s="138">
        <v>0</v>
      </c>
      <c r="F91" s="138">
        <v>0</v>
      </c>
      <c r="G91" s="138">
        <v>0</v>
      </c>
      <c r="H91" s="138">
        <f t="shared" si="37"/>
        <v>31080.399145085936</v>
      </c>
    </row>
    <row r="92" spans="1:8" x14ac:dyDescent="0.35">
      <c r="A92" s="136" t="s">
        <v>261</v>
      </c>
      <c r="B92" s="137"/>
      <c r="C92" s="138">
        <v>565972.40996955766</v>
      </c>
      <c r="D92" s="138">
        <v>958781.78548060276</v>
      </c>
      <c r="E92" s="138">
        <v>1057.8162212531627</v>
      </c>
      <c r="F92" s="138">
        <v>1941.96471696146</v>
      </c>
      <c r="G92" s="138">
        <v>3078.4663481604057</v>
      </c>
      <c r="H92" s="138">
        <f t="shared" si="37"/>
        <v>1530832.4427365353</v>
      </c>
    </row>
    <row r="93" spans="1:8" x14ac:dyDescent="0.35">
      <c r="A93" s="136" t="s">
        <v>262</v>
      </c>
      <c r="B93" s="137"/>
      <c r="C93" s="138">
        <v>360296.42132277816</v>
      </c>
      <c r="D93" s="138">
        <v>1000021.0890661627</v>
      </c>
      <c r="E93" s="138">
        <v>173.40280335772357</v>
      </c>
      <c r="F93" s="138">
        <v>51426.233983929968</v>
      </c>
      <c r="G93" s="138">
        <v>51.725878717228142</v>
      </c>
      <c r="H93" s="138">
        <f t="shared" si="37"/>
        <v>1411968.8730549456</v>
      </c>
    </row>
    <row r="94" spans="1:8" x14ac:dyDescent="0.35">
      <c r="A94" s="136" t="s">
        <v>263</v>
      </c>
      <c r="B94" s="137"/>
      <c r="C94" s="138">
        <v>5488544.4748895187</v>
      </c>
      <c r="D94" s="138">
        <v>8889750.7539474145</v>
      </c>
      <c r="E94" s="138">
        <v>1953831.6267450347</v>
      </c>
      <c r="F94" s="138">
        <v>947054.53025829117</v>
      </c>
      <c r="G94" s="138">
        <v>517503.12530336331</v>
      </c>
      <c r="H94" s="138">
        <f t="shared" si="37"/>
        <v>17796684.511143621</v>
      </c>
    </row>
    <row r="95" spans="1:8" x14ac:dyDescent="0.35">
      <c r="A95" s="155" t="s">
        <v>264</v>
      </c>
      <c r="B95" s="177"/>
      <c r="C95" s="153">
        <f>SUM(C79:C94)</f>
        <v>163596653.34072739</v>
      </c>
      <c r="D95" s="153">
        <f t="shared" ref="D95:H95" si="38">SUM(D79:D94)</f>
        <v>313985045.05648994</v>
      </c>
      <c r="E95" s="153">
        <f t="shared" si="38"/>
        <v>3970938.6207640814</v>
      </c>
      <c r="F95" s="153">
        <f t="shared" si="38"/>
        <v>17328247.218153186</v>
      </c>
      <c r="G95" s="153">
        <f t="shared" si="38"/>
        <v>2089468.9524585917</v>
      </c>
      <c r="H95" s="153">
        <f t="shared" si="38"/>
        <v>500970353.18859309</v>
      </c>
    </row>
    <row r="96" spans="1:8" x14ac:dyDescent="0.35">
      <c r="A96" s="133"/>
      <c r="B96" s="133"/>
      <c r="C96" s="133"/>
      <c r="D96" s="133"/>
      <c r="E96" s="133"/>
      <c r="F96" s="133"/>
      <c r="G96" s="133"/>
      <c r="H96" s="140"/>
    </row>
    <row r="97" spans="1:8" x14ac:dyDescent="0.35">
      <c r="A97" s="141" t="s">
        <v>277</v>
      </c>
      <c r="B97" s="141"/>
      <c r="C97" s="137"/>
      <c r="D97" s="137"/>
      <c r="E97" s="137"/>
      <c r="F97" s="137"/>
      <c r="G97" s="137"/>
      <c r="H97" s="137"/>
    </row>
    <row r="98" spans="1:8" x14ac:dyDescent="0.35">
      <c r="A98" s="136" t="s">
        <v>266</v>
      </c>
      <c r="B98" s="137"/>
      <c r="C98" s="138">
        <v>475745884.36292601</v>
      </c>
      <c r="D98" s="138">
        <v>733242908.65762961</v>
      </c>
      <c r="E98" s="138">
        <v>173991547.80705971</v>
      </c>
      <c r="F98" s="138">
        <v>142417694.17174241</v>
      </c>
      <c r="G98" s="138">
        <v>39051281.446161799</v>
      </c>
      <c r="H98" s="138">
        <v>1564449316.4455194</v>
      </c>
    </row>
    <row r="99" spans="1:8" x14ac:dyDescent="0.35">
      <c r="A99" s="155" t="s">
        <v>267</v>
      </c>
      <c r="B99" s="139"/>
      <c r="C99" s="153">
        <v>475745884.36292601</v>
      </c>
      <c r="D99" s="153">
        <v>733242908.65762961</v>
      </c>
      <c r="E99" s="153">
        <v>173991547.80705971</v>
      </c>
      <c r="F99" s="153">
        <v>142417694.17174241</v>
      </c>
      <c r="G99" s="153">
        <v>39051281.446161799</v>
      </c>
      <c r="H99" s="153">
        <v>1564449316.4455194</v>
      </c>
    </row>
    <row r="100" spans="1:8" x14ac:dyDescent="0.35">
      <c r="A100" s="142"/>
      <c r="B100" s="142"/>
      <c r="C100" s="142"/>
      <c r="D100" s="142"/>
      <c r="E100" s="142"/>
      <c r="F100" s="142"/>
      <c r="G100" s="142"/>
      <c r="H100" s="142"/>
    </row>
    <row r="101" spans="1:8" x14ac:dyDescent="0.35">
      <c r="A101" s="155" t="s">
        <v>269</v>
      </c>
      <c r="B101" s="143"/>
      <c r="C101" s="154">
        <f t="shared" ref="C101:H101" si="39">C95/C99</f>
        <v>0.3438740275384633</v>
      </c>
      <c r="D101" s="154">
        <f t="shared" si="39"/>
        <v>0.42821422662145081</v>
      </c>
      <c r="E101" s="154">
        <f t="shared" si="39"/>
        <v>2.2822594952528842E-2</v>
      </c>
      <c r="F101" s="154">
        <f t="shared" si="39"/>
        <v>0.12167201076333213</v>
      </c>
      <c r="G101" s="154">
        <f t="shared" si="39"/>
        <v>5.3505771771900655E-2</v>
      </c>
      <c r="H101" s="154">
        <f t="shared" si="39"/>
        <v>0.3202215296605545</v>
      </c>
    </row>
    <row r="103" spans="1:8" ht="15.5" x14ac:dyDescent="0.35">
      <c r="A103" s="145" t="s">
        <v>288</v>
      </c>
      <c r="B103" s="30"/>
      <c r="C103" s="30"/>
      <c r="D103" s="30"/>
      <c r="E103" s="30"/>
      <c r="F103" s="30"/>
      <c r="G103" s="30"/>
      <c r="H103" s="30"/>
    </row>
    <row r="104" spans="1:8" x14ac:dyDescent="0.35">
      <c r="A104" s="30"/>
      <c r="B104" s="30"/>
      <c r="C104" s="30"/>
      <c r="D104" s="30"/>
      <c r="E104" s="30"/>
      <c r="F104" s="30"/>
      <c r="G104" s="30"/>
      <c r="H104" s="30"/>
    </row>
    <row r="105" spans="1:8" ht="29" x14ac:dyDescent="0.35">
      <c r="A105" s="146" t="s">
        <v>247</v>
      </c>
      <c r="B105" s="146"/>
      <c r="C105" s="126" t="s">
        <v>20</v>
      </c>
      <c r="D105" s="126" t="s">
        <v>22</v>
      </c>
      <c r="E105" s="126" t="s">
        <v>23</v>
      </c>
      <c r="F105" s="126" t="s">
        <v>21</v>
      </c>
      <c r="G105" s="126" t="s">
        <v>276</v>
      </c>
      <c r="H105" s="126" t="s">
        <v>249</v>
      </c>
    </row>
    <row r="106" spans="1:8" x14ac:dyDescent="0.35">
      <c r="A106" s="157" t="s">
        <v>250</v>
      </c>
      <c r="B106" s="148"/>
      <c r="C106" s="149">
        <f>C79/C$99</f>
        <v>1.6524757399913824E-3</v>
      </c>
      <c r="D106" s="149">
        <f t="shared" ref="D106:G106" si="40">D79/D$99</f>
        <v>1.7496790906595219E-3</v>
      </c>
      <c r="E106" s="149">
        <f t="shared" si="40"/>
        <v>9.3152205341426373E-6</v>
      </c>
      <c r="F106" s="149">
        <f t="shared" si="40"/>
        <v>7.710658341254313E-4</v>
      </c>
      <c r="G106" s="149">
        <f t="shared" si="40"/>
        <v>9.0357325216405254E-5</v>
      </c>
      <c r="H106" s="149">
        <f t="shared" ref="H106" si="41">H79/H$99</f>
        <v>1.3960574191388742E-3</v>
      </c>
    </row>
    <row r="107" spans="1:8" x14ac:dyDescent="0.35">
      <c r="A107" s="157" t="s">
        <v>251</v>
      </c>
      <c r="B107" s="148"/>
      <c r="C107" s="149">
        <f t="shared" ref="C107:G107" si="42">C80/C$99</f>
        <v>5.9920850692860702E-3</v>
      </c>
      <c r="D107" s="149">
        <f t="shared" si="42"/>
        <v>9.8166803397461144E-3</v>
      </c>
      <c r="E107" s="149">
        <f t="shared" si="42"/>
        <v>4.0276724205661025E-6</v>
      </c>
      <c r="F107" s="149">
        <f t="shared" si="42"/>
        <v>2.1084327335449686E-3</v>
      </c>
      <c r="G107" s="149">
        <f t="shared" si="42"/>
        <v>8.2583952040500084E-6</v>
      </c>
      <c r="H107" s="149">
        <f t="shared" ref="H107" si="43">H80/H$99</f>
        <v>6.6157608031433114E-3</v>
      </c>
    </row>
    <row r="108" spans="1:8" x14ac:dyDescent="0.35">
      <c r="A108" s="157" t="s">
        <v>252</v>
      </c>
      <c r="B108" s="148"/>
      <c r="C108" s="149">
        <f t="shared" ref="C108:G108" si="44">C81/C$99</f>
        <v>6.3129194683783434E-4</v>
      </c>
      <c r="D108" s="149">
        <f t="shared" si="44"/>
        <v>1.0769819602572733E-3</v>
      </c>
      <c r="E108" s="149">
        <f t="shared" si="44"/>
        <v>5.8262727831365278E-4</v>
      </c>
      <c r="F108" s="149">
        <f t="shared" si="44"/>
        <v>1.0061286643889638E-3</v>
      </c>
      <c r="G108" s="149">
        <f t="shared" si="44"/>
        <v>3.5342984054541888E-5</v>
      </c>
      <c r="H108" s="149">
        <f t="shared" ref="H108" si="45">H81/H$99</f>
        <v>8.540173540899519E-4</v>
      </c>
    </row>
    <row r="109" spans="1:8" x14ac:dyDescent="0.35">
      <c r="A109" s="157" t="s">
        <v>253</v>
      </c>
      <c r="B109" s="148"/>
      <c r="C109" s="149">
        <f t="shared" ref="C109:G109" si="46">C82/C$99</f>
        <v>1.9297811820073519E-3</v>
      </c>
      <c r="D109" s="149">
        <f t="shared" si="46"/>
        <v>2.235440073241043E-3</v>
      </c>
      <c r="E109" s="149">
        <f t="shared" si="46"/>
        <v>1.8853482340678894E-3</v>
      </c>
      <c r="F109" s="149">
        <f t="shared" si="46"/>
        <v>2.0635531109118727E-3</v>
      </c>
      <c r="G109" s="149">
        <f t="shared" si="46"/>
        <v>2.1406531809137095E-3</v>
      </c>
      <c r="H109" s="149">
        <f t="shared" ref="H109" si="47">H82/H$99</f>
        <v>2.0855405063625689E-3</v>
      </c>
    </row>
    <row r="110" spans="1:8" x14ac:dyDescent="0.35">
      <c r="A110" s="157" t="s">
        <v>254</v>
      </c>
      <c r="B110" s="148"/>
      <c r="C110" s="149">
        <f t="shared" ref="C110:G110" si="48">C83/C$99</f>
        <v>6.0090146072695666E-2</v>
      </c>
      <c r="D110" s="149">
        <f t="shared" si="48"/>
        <v>7.5797016568707992E-2</v>
      </c>
      <c r="E110" s="149">
        <f t="shared" si="48"/>
        <v>2.7577256319172416E-3</v>
      </c>
      <c r="F110" s="149">
        <f t="shared" si="48"/>
        <v>2.0348802916634958E-2</v>
      </c>
      <c r="G110" s="149">
        <f t="shared" si="48"/>
        <v>2.0926460142328705E-2</v>
      </c>
      <c r="H110" s="149">
        <f t="shared" ref="H110" si="49">H83/H$99</f>
        <v>5.6480142423773999E-2</v>
      </c>
    </row>
    <row r="111" spans="1:8" x14ac:dyDescent="0.35">
      <c r="A111" s="157" t="s">
        <v>255</v>
      </c>
      <c r="B111" s="148"/>
      <c r="C111" s="149">
        <f t="shared" ref="C111:G111" si="50">C84/C$99</f>
        <v>3.8991668392133506E-3</v>
      </c>
      <c r="D111" s="149">
        <f t="shared" si="50"/>
        <v>4.2280656602796769E-3</v>
      </c>
      <c r="E111" s="149">
        <f t="shared" si="50"/>
        <v>3.4638815918972212E-3</v>
      </c>
      <c r="F111" s="149">
        <f t="shared" si="50"/>
        <v>4.2315512090793676E-3</v>
      </c>
      <c r="G111" s="149">
        <f t="shared" si="50"/>
        <v>6.1055228792175108E-3</v>
      </c>
      <c r="H111" s="149">
        <f t="shared" ref="H111" si="51">H84/H$99</f>
        <v>4.0902406038767413E-3</v>
      </c>
    </row>
    <row r="112" spans="1:8" x14ac:dyDescent="0.35">
      <c r="A112" s="157" t="s">
        <v>256</v>
      </c>
      <c r="B112" s="148"/>
      <c r="C112" s="149">
        <f t="shared" ref="C112:G112" si="52">C85/C$99</f>
        <v>3.4298082989667677E-4</v>
      </c>
      <c r="D112" s="149">
        <f t="shared" si="52"/>
        <v>5.8954679055535808E-4</v>
      </c>
      <c r="E112" s="149">
        <f t="shared" si="52"/>
        <v>3.5444921679870949E-5</v>
      </c>
      <c r="F112" s="149">
        <f t="shared" si="52"/>
        <v>2.2787844476244491E-4</v>
      </c>
      <c r="G112" s="149">
        <f t="shared" si="52"/>
        <v>6.0794951471674985E-6</v>
      </c>
      <c r="H112" s="149">
        <f t="shared" ref="H112" si="53">H85/H$99</f>
        <v>4.0545332250968368E-4</v>
      </c>
    </row>
    <row r="113" spans="1:8" x14ac:dyDescent="0.35">
      <c r="A113" s="157" t="s">
        <v>257</v>
      </c>
      <c r="B113" s="148"/>
      <c r="C113" s="149">
        <f t="shared" ref="C113:G113" si="54">C86/C$99</f>
        <v>8.4701180375669829E-2</v>
      </c>
      <c r="D113" s="149">
        <f t="shared" si="54"/>
        <v>0.13690184086661622</v>
      </c>
      <c r="E113" s="149">
        <f t="shared" si="54"/>
        <v>1.1178708824395407E-3</v>
      </c>
      <c r="F113" s="149">
        <f t="shared" si="54"/>
        <v>6.9525524710166722E-2</v>
      </c>
      <c r="G113" s="149">
        <f t="shared" si="54"/>
        <v>2.0764197990678207E-4</v>
      </c>
      <c r="H113" s="149">
        <f t="shared" ref="H113" si="55">H86/H$99</f>
        <v>9.6380760989046216E-2</v>
      </c>
    </row>
    <row r="114" spans="1:8" x14ac:dyDescent="0.35">
      <c r="A114" s="157" t="s">
        <v>258</v>
      </c>
      <c r="B114" s="148"/>
      <c r="C114" s="149">
        <f t="shared" ref="C114:G114" si="56">C87/C$99</f>
        <v>2.1941947081116898E-2</v>
      </c>
      <c r="D114" s="149">
        <f t="shared" si="56"/>
        <v>2.3233301800212644E-2</v>
      </c>
      <c r="E114" s="149">
        <f t="shared" si="56"/>
        <v>1.2368190803165857E-4</v>
      </c>
      <c r="F114" s="149">
        <f t="shared" si="56"/>
        <v>1.508603551523851E-4</v>
      </c>
      <c r="G114" s="149">
        <f t="shared" si="56"/>
        <v>1.1997089923327393E-3</v>
      </c>
      <c r="H114" s="149">
        <f t="shared" ref="H114" si="57">H87/H$99</f>
        <v>1.7619170837145374E-2</v>
      </c>
    </row>
    <row r="115" spans="1:8" x14ac:dyDescent="0.35">
      <c r="A115" s="157" t="s">
        <v>286</v>
      </c>
      <c r="B115" s="148"/>
      <c r="C115" s="149">
        <f t="shared" ref="C115:G115" si="58">C88/C$99</f>
        <v>1.0094930573487856E-3</v>
      </c>
      <c r="D115" s="149">
        <f t="shared" si="58"/>
        <v>1.1221101445426684E-3</v>
      </c>
      <c r="E115" s="149">
        <f t="shared" si="58"/>
        <v>7.7612367322784639E-4</v>
      </c>
      <c r="F115" s="149">
        <f t="shared" si="58"/>
        <v>1.9800312339456447E-3</v>
      </c>
      <c r="G115" s="149">
        <f t="shared" si="58"/>
        <v>1.163479635243758E-3</v>
      </c>
      <c r="H115" s="149">
        <f t="shared" ref="H115" si="59">H88/H$99</f>
        <v>1.1285167679133167E-3</v>
      </c>
    </row>
    <row r="116" spans="1:8" x14ac:dyDescent="0.35">
      <c r="A116" s="158" t="s">
        <v>287</v>
      </c>
      <c r="B116" s="148"/>
      <c r="C116" s="149">
        <f t="shared" ref="C116:G116" si="60">C89/C$99</f>
        <v>0</v>
      </c>
      <c r="D116" s="149">
        <f t="shared" si="60"/>
        <v>0</v>
      </c>
      <c r="E116" s="149">
        <f t="shared" si="60"/>
        <v>0</v>
      </c>
      <c r="F116" s="149">
        <f t="shared" si="60"/>
        <v>1.7622578118629887E-3</v>
      </c>
      <c r="G116" s="149">
        <f t="shared" si="60"/>
        <v>0</v>
      </c>
      <c r="H116" s="149">
        <f t="shared" ref="H116" si="61">H89/H$99</f>
        <v>1.6042494407674033E-4</v>
      </c>
    </row>
    <row r="117" spans="1:8" x14ac:dyDescent="0.35">
      <c r="A117" s="157" t="s">
        <v>259</v>
      </c>
      <c r="B117" s="148"/>
      <c r="C117" s="149">
        <f t="shared" ref="C117:G117" si="62">C90/C$99</f>
        <v>0.14819978244437895</v>
      </c>
      <c r="D117" s="149">
        <f t="shared" si="62"/>
        <v>0.15662586916119267</v>
      </c>
      <c r="E117" s="149">
        <f t="shared" si="62"/>
        <v>8.3000874738504158E-4</v>
      </c>
      <c r="F117" s="149">
        <f t="shared" si="62"/>
        <v>1.0471356076870443E-2</v>
      </c>
      <c r="G117" s="149">
        <f t="shared" si="62"/>
        <v>8.2902249380992776E-3</v>
      </c>
      <c r="H117" s="149">
        <f t="shared" ref="H117" si="63">H90/H$99</f>
        <v>0.11972884469215671</v>
      </c>
    </row>
    <row r="118" spans="1:8" x14ac:dyDescent="0.35">
      <c r="A118" s="157" t="s">
        <v>260</v>
      </c>
      <c r="B118" s="148"/>
      <c r="C118" s="149">
        <f t="shared" ref="C118:G118" si="64">C91/C$99</f>
        <v>0</v>
      </c>
      <c r="D118" s="149">
        <f t="shared" si="64"/>
        <v>4.2387589130573087E-5</v>
      </c>
      <c r="E118" s="149">
        <f t="shared" si="64"/>
        <v>0</v>
      </c>
      <c r="F118" s="149">
        <f t="shared" si="64"/>
        <v>0</v>
      </c>
      <c r="G118" s="149">
        <f t="shared" si="64"/>
        <v>0</v>
      </c>
      <c r="H118" s="149">
        <f t="shared" ref="H118" si="65">H91/H$99</f>
        <v>1.9866670539191151E-5</v>
      </c>
    </row>
    <row r="119" spans="1:8" x14ac:dyDescent="0.35">
      <c r="A119" s="157" t="s">
        <v>261</v>
      </c>
      <c r="B119" s="148"/>
      <c r="C119" s="149">
        <f t="shared" ref="C119:G119" si="66">C92/C$99</f>
        <v>1.1896527717259278E-3</v>
      </c>
      <c r="D119" s="149">
        <f t="shared" si="66"/>
        <v>1.3075909417738169E-3</v>
      </c>
      <c r="E119" s="149">
        <f t="shared" si="66"/>
        <v>6.0796988967888348E-6</v>
      </c>
      <c r="F119" s="149">
        <f t="shared" si="66"/>
        <v>1.3635698346721106E-5</v>
      </c>
      <c r="G119" s="149">
        <f t="shared" si="66"/>
        <v>7.8831378488937557E-5</v>
      </c>
      <c r="H119" s="149">
        <f t="shared" ref="H119" si="67">H92/H$99</f>
        <v>9.7851200843926162E-4</v>
      </c>
    </row>
    <row r="120" spans="1:8" x14ac:dyDescent="0.35">
      <c r="A120" s="157" t="s">
        <v>262</v>
      </c>
      <c r="B120" s="148"/>
      <c r="C120" s="149">
        <f t="shared" ref="C120:G120" si="68">C93/C$99</f>
        <v>7.573295600975153E-4</v>
      </c>
      <c r="D120" s="149">
        <f t="shared" si="68"/>
        <v>1.3638332907943591E-3</v>
      </c>
      <c r="E120" s="149">
        <f t="shared" si="68"/>
        <v>9.9661624684212246E-7</v>
      </c>
      <c r="F120" s="149">
        <f t="shared" si="68"/>
        <v>3.6109441514981097E-4</v>
      </c>
      <c r="G120" s="149">
        <f t="shared" si="68"/>
        <v>1.3245629029751616E-6</v>
      </c>
      <c r="H120" s="149">
        <f t="shared" ref="H120" si="69">H93/H$99</f>
        <v>9.0253411102060219E-4</v>
      </c>
    </row>
    <row r="121" spans="1:8" x14ac:dyDescent="0.35">
      <c r="A121" s="157" t="s">
        <v>263</v>
      </c>
      <c r="B121" s="148"/>
      <c r="C121" s="149">
        <f t="shared" ref="C121:G121" si="70">C94/C$99</f>
        <v>1.1536714568196969E-2</v>
      </c>
      <c r="D121" s="149">
        <f t="shared" si="70"/>
        <v>1.2123882343740842E-2</v>
      </c>
      <c r="E121" s="149">
        <f t="shared" si="70"/>
        <v>1.1229462875470541E-2</v>
      </c>
      <c r="F121" s="149">
        <f t="shared" si="70"/>
        <v>6.6498375483894021E-3</v>
      </c>
      <c r="G121" s="149">
        <f t="shared" si="70"/>
        <v>1.3251885882844101E-2</v>
      </c>
      <c r="H121" s="149">
        <f t="shared" ref="H121" si="71">H94/H$99</f>
        <v>1.1375686207321996E-2</v>
      </c>
    </row>
    <row r="122" spans="1:8" x14ac:dyDescent="0.35">
      <c r="A122" s="155" t="s">
        <v>264</v>
      </c>
      <c r="B122" s="150"/>
      <c r="C122" s="154">
        <f t="shared" ref="C122:H122" si="72">SUM(C106:C121)</f>
        <v>0.34387402753846324</v>
      </c>
      <c r="D122" s="154">
        <f t="shared" si="72"/>
        <v>0.4282142266214507</v>
      </c>
      <c r="E122" s="154">
        <f t="shared" si="72"/>
        <v>2.2822594952528842E-2</v>
      </c>
      <c r="F122" s="154">
        <f t="shared" si="72"/>
        <v>0.12167201076333212</v>
      </c>
      <c r="G122" s="154">
        <f t="shared" si="72"/>
        <v>5.3505771771900662E-2</v>
      </c>
      <c r="H122" s="154">
        <f t="shared" si="72"/>
        <v>0.3202215296605545</v>
      </c>
    </row>
    <row r="124" spans="1:8" ht="15.5" x14ac:dyDescent="0.35">
      <c r="A124" s="132" t="s">
        <v>274</v>
      </c>
      <c r="B124" s="133"/>
      <c r="C124" s="133"/>
      <c r="D124" s="133"/>
      <c r="E124" s="133"/>
      <c r="F124" s="133"/>
      <c r="G124" s="133"/>
      <c r="H124" s="133"/>
    </row>
    <row r="125" spans="1:8" x14ac:dyDescent="0.35">
      <c r="A125" s="133"/>
      <c r="B125" s="133"/>
      <c r="C125" s="133"/>
      <c r="D125" s="133"/>
      <c r="E125" s="133"/>
      <c r="F125" s="133"/>
      <c r="G125" s="133"/>
      <c r="H125" s="133"/>
    </row>
    <row r="126" spans="1:8" ht="29" x14ac:dyDescent="0.35">
      <c r="A126" s="135" t="s">
        <v>275</v>
      </c>
      <c r="B126" s="135"/>
      <c r="C126" s="126" t="s">
        <v>20</v>
      </c>
      <c r="D126" s="126" t="s">
        <v>22</v>
      </c>
      <c r="E126" s="126" t="s">
        <v>23</v>
      </c>
      <c r="F126" s="126" t="s">
        <v>21</v>
      </c>
      <c r="G126" s="126" t="s">
        <v>276</v>
      </c>
      <c r="H126" s="126" t="s">
        <v>249</v>
      </c>
    </row>
    <row r="127" spans="1:8" x14ac:dyDescent="0.35">
      <c r="A127" s="136" t="s">
        <v>250</v>
      </c>
      <c r="B127" s="137"/>
      <c r="C127" s="138">
        <v>760358.37780669949</v>
      </c>
      <c r="D127" s="138">
        <v>1171214.6892733038</v>
      </c>
      <c r="E127" s="138">
        <v>13160.414544544494</v>
      </c>
      <c r="F127" s="138">
        <v>136260.60044439128</v>
      </c>
      <c r="G127" s="138">
        <v>5739.7010227764013</v>
      </c>
      <c r="H127" s="138">
        <f t="shared" ref="H127:H140" si="73">SUM(C127:G127)</f>
        <v>2086733.7830917153</v>
      </c>
    </row>
    <row r="128" spans="1:8" x14ac:dyDescent="0.35">
      <c r="A128" s="136" t="s">
        <v>251</v>
      </c>
      <c r="B128" s="137"/>
      <c r="C128" s="138">
        <v>2864749.4155689529</v>
      </c>
      <c r="D128" s="138">
        <v>7027722.8510660138</v>
      </c>
      <c r="E128" s="138">
        <v>822.03033677309554</v>
      </c>
      <c r="F128" s="138">
        <v>323945.45397949318</v>
      </c>
      <c r="G128" s="138">
        <v>894.05967260643592</v>
      </c>
      <c r="H128" s="138">
        <f t="shared" si="73"/>
        <v>10218133.810623841</v>
      </c>
    </row>
    <row r="129" spans="1:8" x14ac:dyDescent="0.35">
      <c r="A129" s="136" t="s">
        <v>252</v>
      </c>
      <c r="B129" s="137"/>
      <c r="C129" s="138">
        <v>300656.34938962135</v>
      </c>
      <c r="D129" s="138">
        <v>769825.93212669622</v>
      </c>
      <c r="E129" s="138">
        <v>100189.14742799358</v>
      </c>
      <c r="F129" s="138">
        <v>144719.43258042209</v>
      </c>
      <c r="G129" s="138">
        <v>974.36056219767909</v>
      </c>
      <c r="H129" s="138">
        <f t="shared" si="73"/>
        <v>1316365.2220869309</v>
      </c>
    </row>
    <row r="130" spans="1:8" x14ac:dyDescent="0.35">
      <c r="A130" s="136" t="s">
        <v>253</v>
      </c>
      <c r="B130" s="137"/>
      <c r="C130" s="138">
        <v>1886590.3994923062</v>
      </c>
      <c r="D130" s="138">
        <v>2827874.46867987</v>
      </c>
      <c r="E130" s="138">
        <v>0</v>
      </c>
      <c r="F130" s="138">
        <v>283909.51902887487</v>
      </c>
      <c r="G130" s="138">
        <v>148438.66253580971</v>
      </c>
      <c r="H130" s="138">
        <f t="shared" si="73"/>
        <v>5146813.0497368611</v>
      </c>
    </row>
    <row r="131" spans="1:8" x14ac:dyDescent="0.35">
      <c r="A131" s="136" t="s">
        <v>254</v>
      </c>
      <c r="B131" s="137"/>
      <c r="C131" s="138">
        <v>26930763.044464923</v>
      </c>
      <c r="D131" s="138">
        <v>51702184.31009125</v>
      </c>
      <c r="E131" s="138">
        <v>365755.10863444512</v>
      </c>
      <c r="F131" s="138">
        <v>3048580.6310804272</v>
      </c>
      <c r="G131" s="138">
        <v>665762.20529363654</v>
      </c>
      <c r="H131" s="138">
        <f t="shared" si="73"/>
        <v>82713045.299564689</v>
      </c>
    </row>
    <row r="132" spans="1:8" x14ac:dyDescent="0.35">
      <c r="A132" s="136" t="s">
        <v>255</v>
      </c>
      <c r="B132" s="137"/>
      <c r="C132" s="138">
        <v>1891985.799569349</v>
      </c>
      <c r="D132" s="138">
        <v>3091758.107423035</v>
      </c>
      <c r="E132" s="138">
        <v>729752.71694478241</v>
      </c>
      <c r="F132" s="138">
        <v>643728.41368717083</v>
      </c>
      <c r="G132" s="138">
        <v>147312.28044200013</v>
      </c>
      <c r="H132" s="138">
        <f t="shared" si="73"/>
        <v>6504537.3180663371</v>
      </c>
    </row>
    <row r="133" spans="1:8" x14ac:dyDescent="0.35">
      <c r="A133" s="136" t="s">
        <v>256</v>
      </c>
      <c r="B133" s="137"/>
      <c r="C133" s="138">
        <v>163512.92269585319</v>
      </c>
      <c r="D133" s="138">
        <v>419920.48213349452</v>
      </c>
      <c r="E133" s="138">
        <v>89.41323638586934</v>
      </c>
      <c r="F133" s="138">
        <v>31483.425699724809</v>
      </c>
      <c r="G133" s="138">
        <v>160.89764763485638</v>
      </c>
      <c r="H133" s="138">
        <f t="shared" si="73"/>
        <v>615167.14141309331</v>
      </c>
    </row>
    <row r="134" spans="1:8" x14ac:dyDescent="0.35">
      <c r="A134" s="136" t="s">
        <v>257</v>
      </c>
      <c r="B134" s="137"/>
      <c r="C134" s="138">
        <v>39161182.858847111</v>
      </c>
      <c r="D134" s="138">
        <v>95028035.735182509</v>
      </c>
      <c r="E134" s="138">
        <v>243575.42680420337</v>
      </c>
      <c r="F134" s="138">
        <v>9944003.2934087887</v>
      </c>
      <c r="G134" s="138">
        <v>11090.894130451581</v>
      </c>
      <c r="H134" s="138">
        <f t="shared" si="73"/>
        <v>144387888.20837304</v>
      </c>
    </row>
    <row r="135" spans="1:8" x14ac:dyDescent="0.35">
      <c r="A135" s="136" t="s">
        <v>258</v>
      </c>
      <c r="B135" s="137"/>
      <c r="C135" s="138">
        <v>10132286.188692207</v>
      </c>
      <c r="D135" s="138">
        <v>15563615.664111458</v>
      </c>
      <c r="E135" s="138">
        <v>36560.762357193096</v>
      </c>
      <c r="F135" s="138">
        <v>43641.377059741259</v>
      </c>
      <c r="G135" s="138">
        <v>44785.1966469912</v>
      </c>
      <c r="H135" s="138">
        <f t="shared" si="73"/>
        <v>25820889.188867591</v>
      </c>
    </row>
    <row r="136" spans="1:8" x14ac:dyDescent="0.35">
      <c r="A136" s="136" t="s">
        <v>259</v>
      </c>
      <c r="B136" s="137"/>
      <c r="C136" s="138">
        <v>66832292.747206792</v>
      </c>
      <c r="D136" s="138">
        <v>105256175.69108547</v>
      </c>
      <c r="E136" s="138">
        <v>139998.55990962998</v>
      </c>
      <c r="F136" s="138">
        <v>1639527.0877963642</v>
      </c>
      <c r="G136" s="138">
        <v>314740.97417947941</v>
      </c>
      <c r="H136" s="138">
        <f t="shared" si="73"/>
        <v>174182735.06017774</v>
      </c>
    </row>
    <row r="137" spans="1:8" x14ac:dyDescent="0.35">
      <c r="A137" s="136" t="s">
        <v>260</v>
      </c>
      <c r="B137" s="137"/>
      <c r="C137" s="138">
        <v>16177.373814101891</v>
      </c>
      <c r="D137" s="138">
        <v>29187.70143479744</v>
      </c>
      <c r="E137" s="138">
        <v>6001.8311712489394</v>
      </c>
      <c r="F137" s="138">
        <v>2079.2822927392049</v>
      </c>
      <c r="G137" s="138">
        <v>30.386785867428781</v>
      </c>
      <c r="H137" s="138">
        <f t="shared" si="73"/>
        <v>53476.575498754901</v>
      </c>
    </row>
    <row r="138" spans="1:8" x14ac:dyDescent="0.35">
      <c r="A138" s="136" t="s">
        <v>261</v>
      </c>
      <c r="B138" s="137"/>
      <c r="C138" s="138">
        <v>1368269.3492604182</v>
      </c>
      <c r="D138" s="138">
        <v>2285199.862139178</v>
      </c>
      <c r="E138" s="138">
        <v>486645.7292931712</v>
      </c>
      <c r="F138" s="138">
        <v>726027.4430683119</v>
      </c>
      <c r="G138" s="138">
        <v>108067.42583015523</v>
      </c>
      <c r="H138" s="138">
        <f t="shared" si="73"/>
        <v>4974209.8095912347</v>
      </c>
    </row>
    <row r="139" spans="1:8" x14ac:dyDescent="0.35">
      <c r="A139" s="136" t="s">
        <v>262</v>
      </c>
      <c r="B139" s="137"/>
      <c r="C139" s="138">
        <v>381751.48036568996</v>
      </c>
      <c r="D139" s="138">
        <v>1027773.4744598959</v>
      </c>
      <c r="E139" s="138">
        <v>144.66947876776715</v>
      </c>
      <c r="F139" s="138">
        <v>57020.896176046896</v>
      </c>
      <c r="G139" s="138">
        <v>362.81142924078591</v>
      </c>
      <c r="H139" s="138">
        <f t="shared" si="73"/>
        <v>1467053.3319096412</v>
      </c>
    </row>
    <row r="140" spans="1:8" x14ac:dyDescent="0.35">
      <c r="A140" s="136" t="s">
        <v>263</v>
      </c>
      <c r="B140" s="137"/>
      <c r="C140" s="138">
        <v>5899021.6114533152</v>
      </c>
      <c r="D140" s="138">
        <v>9328755.553655928</v>
      </c>
      <c r="E140" s="138">
        <v>2324570.2303252053</v>
      </c>
      <c r="F140" s="138">
        <v>1509412.9201428776</v>
      </c>
      <c r="G140" s="138">
        <v>452785.08015786164</v>
      </c>
      <c r="H140" s="138">
        <f t="shared" si="73"/>
        <v>19514545.395735186</v>
      </c>
    </row>
    <row r="141" spans="1:8" x14ac:dyDescent="0.35">
      <c r="A141" s="155" t="s">
        <v>264</v>
      </c>
      <c r="B141" s="177"/>
      <c r="C141" s="153">
        <v>158589597.91862732</v>
      </c>
      <c r="D141" s="153">
        <v>295529244.52286291</v>
      </c>
      <c r="E141" s="153">
        <v>4447266.0404643444</v>
      </c>
      <c r="F141" s="153">
        <v>18534339.776445374</v>
      </c>
      <c r="G141" s="153">
        <v>1901144.9363367092</v>
      </c>
      <c r="H141" s="153">
        <f>SUM(H127:H140)</f>
        <v>479001593.19473666</v>
      </c>
    </row>
    <row r="142" spans="1:8" x14ac:dyDescent="0.35">
      <c r="A142" s="133"/>
      <c r="B142" s="133"/>
      <c r="C142" s="133"/>
      <c r="D142" s="133"/>
      <c r="E142" s="133"/>
      <c r="F142" s="133"/>
      <c r="G142" s="133"/>
      <c r="H142" s="140"/>
    </row>
    <row r="143" spans="1:8" x14ac:dyDescent="0.35">
      <c r="A143" s="141" t="s">
        <v>277</v>
      </c>
      <c r="B143" s="141"/>
      <c r="C143" s="137"/>
      <c r="D143" s="137"/>
      <c r="E143" s="137"/>
      <c r="F143" s="137"/>
      <c r="G143" s="137"/>
      <c r="H143" s="137"/>
    </row>
    <row r="144" spans="1:8" x14ac:dyDescent="0.35">
      <c r="A144" s="136" t="s">
        <v>266</v>
      </c>
      <c r="B144" s="137"/>
      <c r="C144" s="138">
        <v>447590390.94115222</v>
      </c>
      <c r="D144" s="138">
        <v>690112142.44995248</v>
      </c>
      <c r="E144" s="138">
        <v>159752215.78402609</v>
      </c>
      <c r="F144" s="138">
        <v>132162333.15129603</v>
      </c>
      <c r="G144" s="138">
        <v>35856828.501729369</v>
      </c>
      <c r="H144" s="138">
        <v>1465473910.8281565</v>
      </c>
    </row>
    <row r="145" spans="1:8" x14ac:dyDescent="0.35">
      <c r="A145" s="155" t="s">
        <v>267</v>
      </c>
      <c r="B145" s="139"/>
      <c r="C145" s="153">
        <v>447590390.94115222</v>
      </c>
      <c r="D145" s="153">
        <v>690112142.44995248</v>
      </c>
      <c r="E145" s="153">
        <v>159752215.78402609</v>
      </c>
      <c r="F145" s="153">
        <v>132162333.15129603</v>
      </c>
      <c r="G145" s="153">
        <v>35856828.501729369</v>
      </c>
      <c r="H145" s="153">
        <v>1465473910.8281565</v>
      </c>
    </row>
    <row r="146" spans="1:8" x14ac:dyDescent="0.35">
      <c r="A146" s="142"/>
      <c r="B146" s="142"/>
      <c r="C146" s="142"/>
      <c r="D146" s="142"/>
      <c r="E146" s="142"/>
      <c r="F146" s="142"/>
      <c r="G146" s="142"/>
      <c r="H146" s="142"/>
    </row>
    <row r="147" spans="1:8" x14ac:dyDescent="0.35">
      <c r="A147" s="155" t="s">
        <v>269</v>
      </c>
      <c r="B147" s="143"/>
      <c r="C147" s="154">
        <f>C141/C145</f>
        <v>0.35431859380439246</v>
      </c>
      <c r="D147" s="154">
        <f>D141/D145</f>
        <v>0.42823365413295122</v>
      </c>
      <c r="E147" s="154">
        <f>E141/E145</f>
        <v>2.7838524922100233E-2</v>
      </c>
      <c r="F147" s="154">
        <f>F141/F145</f>
        <v>0.14023919928250464</v>
      </c>
      <c r="G147" s="154">
        <f>G141/G145</f>
        <v>5.3020443128287749E-2</v>
      </c>
      <c r="H147" s="144"/>
    </row>
    <row r="148" spans="1:8" x14ac:dyDescent="0.35">
      <c r="A148" s="30"/>
      <c r="B148" s="30"/>
      <c r="C148" s="30"/>
      <c r="D148" s="30"/>
      <c r="E148" s="30"/>
      <c r="F148" s="30"/>
      <c r="G148" s="30"/>
      <c r="H148" s="30"/>
    </row>
    <row r="149" spans="1:8" ht="15.5" x14ac:dyDescent="0.35">
      <c r="A149" s="145" t="s">
        <v>278</v>
      </c>
      <c r="B149" s="30"/>
      <c r="C149" s="30"/>
      <c r="D149" s="30"/>
      <c r="E149" s="30"/>
      <c r="F149" s="30"/>
      <c r="G149" s="30"/>
      <c r="H149" s="30"/>
    </row>
    <row r="150" spans="1:8" x14ac:dyDescent="0.35">
      <c r="A150" s="30"/>
      <c r="B150" s="30"/>
      <c r="C150" s="30"/>
      <c r="D150" s="30"/>
      <c r="E150" s="30"/>
      <c r="F150" s="30"/>
      <c r="G150" s="30"/>
      <c r="H150" s="30"/>
    </row>
    <row r="151" spans="1:8" ht="29" x14ac:dyDescent="0.35">
      <c r="A151" s="146" t="s">
        <v>247</v>
      </c>
      <c r="B151" s="146"/>
      <c r="C151" s="126" t="s">
        <v>20</v>
      </c>
      <c r="D151" s="126" t="s">
        <v>22</v>
      </c>
      <c r="E151" s="126" t="s">
        <v>23</v>
      </c>
      <c r="F151" s="126" t="s">
        <v>21</v>
      </c>
      <c r="G151" s="126" t="s">
        <v>276</v>
      </c>
      <c r="H151" s="126" t="s">
        <v>249</v>
      </c>
    </row>
    <row r="152" spans="1:8" x14ac:dyDescent="0.35">
      <c r="A152" s="147" t="s">
        <v>250</v>
      </c>
      <c r="B152" s="148"/>
      <c r="C152" s="149">
        <f t="shared" ref="C152:H165" si="74">C127/C$145</f>
        <v>1.6987817281061089E-3</v>
      </c>
      <c r="D152" s="149">
        <f t="shared" si="74"/>
        <v>1.6971367655050952E-3</v>
      </c>
      <c r="E152" s="149">
        <f t="shared" si="74"/>
        <v>8.238016906342295E-5</v>
      </c>
      <c r="F152" s="149">
        <f t="shared" si="74"/>
        <v>1.0310093443069263E-3</v>
      </c>
      <c r="G152" s="149">
        <f t="shared" si="74"/>
        <v>1.600727466038882E-4</v>
      </c>
      <c r="H152" s="149">
        <f t="shared" si="74"/>
        <v>1.4239310353280036E-3</v>
      </c>
    </row>
    <row r="153" spans="1:8" x14ac:dyDescent="0.35">
      <c r="A153" s="147" t="s">
        <v>251</v>
      </c>
      <c r="B153" s="148"/>
      <c r="C153" s="149">
        <f t="shared" si="74"/>
        <v>6.4003818525800327E-3</v>
      </c>
      <c r="D153" s="149">
        <f t="shared" si="74"/>
        <v>1.0183450513009442E-2</v>
      </c>
      <c r="E153" s="149">
        <f t="shared" si="74"/>
        <v>5.1456584357141155E-6</v>
      </c>
      <c r="F153" s="149">
        <f t="shared" si="74"/>
        <v>2.4511178507165788E-3</v>
      </c>
      <c r="G153" s="149">
        <f t="shared" si="74"/>
        <v>2.4934153687443816E-5</v>
      </c>
      <c r="H153" s="149">
        <f t="shared" si="74"/>
        <v>6.9725798153919055E-3</v>
      </c>
    </row>
    <row r="154" spans="1:8" x14ac:dyDescent="0.35">
      <c r="A154" s="147" t="s">
        <v>252</v>
      </c>
      <c r="B154" s="148"/>
      <c r="C154" s="149">
        <f t="shared" si="74"/>
        <v>6.7172208223109664E-4</v>
      </c>
      <c r="D154" s="149">
        <f t="shared" si="74"/>
        <v>1.1155084583699014E-3</v>
      </c>
      <c r="E154" s="149">
        <f t="shared" si="74"/>
        <v>6.2715341340518463E-4</v>
      </c>
      <c r="F154" s="149">
        <f t="shared" si="74"/>
        <v>1.095012694840602E-3</v>
      </c>
      <c r="G154" s="149">
        <f t="shared" si="74"/>
        <v>2.7173640361157033E-5</v>
      </c>
      <c r="H154" s="149">
        <f t="shared" si="74"/>
        <v>8.9825223933398958E-4</v>
      </c>
    </row>
    <row r="155" spans="1:8" x14ac:dyDescent="0.35">
      <c r="A155" s="147" t="s">
        <v>253</v>
      </c>
      <c r="B155" s="148"/>
      <c r="C155" s="149">
        <f t="shared" si="74"/>
        <v>4.2149930777677248E-3</v>
      </c>
      <c r="D155" s="149">
        <f t="shared" si="74"/>
        <v>4.0977028148507762E-3</v>
      </c>
      <c r="E155" s="149">
        <f t="shared" si="74"/>
        <v>0</v>
      </c>
      <c r="F155" s="149">
        <f t="shared" si="74"/>
        <v>2.1481878554902821E-3</v>
      </c>
      <c r="G155" s="149">
        <f t="shared" si="74"/>
        <v>4.1397599491725971E-3</v>
      </c>
      <c r="H155" s="149">
        <f t="shared" si="74"/>
        <v>3.5120468619112685E-3</v>
      </c>
    </row>
    <row r="156" spans="1:8" x14ac:dyDescent="0.35">
      <c r="A156" s="147" t="s">
        <v>254</v>
      </c>
      <c r="B156" s="148"/>
      <c r="C156" s="149">
        <f t="shared" si="74"/>
        <v>6.0168322621576779E-2</v>
      </c>
      <c r="D156" s="149">
        <f t="shared" si="74"/>
        <v>7.4918525743576145E-2</v>
      </c>
      <c r="E156" s="149">
        <f t="shared" si="74"/>
        <v>2.2895150895992618E-3</v>
      </c>
      <c r="F156" s="149">
        <f t="shared" si="74"/>
        <v>2.3066940166609276E-2</v>
      </c>
      <c r="G156" s="149">
        <f t="shared" si="74"/>
        <v>1.8567236231211218E-2</v>
      </c>
      <c r="H156" s="149">
        <f t="shared" si="74"/>
        <v>5.6441158514260126E-2</v>
      </c>
    </row>
    <row r="157" spans="1:8" x14ac:dyDescent="0.35">
      <c r="A157" s="147" t="s">
        <v>255</v>
      </c>
      <c r="B157" s="148"/>
      <c r="C157" s="149">
        <f t="shared" si="74"/>
        <v>4.2270474028520896E-3</v>
      </c>
      <c r="D157" s="149">
        <f t="shared" si="74"/>
        <v>4.4800807249196486E-3</v>
      </c>
      <c r="E157" s="149">
        <f t="shared" si="74"/>
        <v>4.568028764817619E-3</v>
      </c>
      <c r="F157" s="149">
        <f t="shared" si="74"/>
        <v>4.8707403867503394E-3</v>
      </c>
      <c r="G157" s="149">
        <f t="shared" si="74"/>
        <v>4.1083466273347429E-3</v>
      </c>
      <c r="H157" s="149">
        <f t="shared" si="74"/>
        <v>4.4385214025342472E-3</v>
      </c>
    </row>
    <row r="158" spans="1:8" x14ac:dyDescent="0.35">
      <c r="A158" s="147" t="s">
        <v>256</v>
      </c>
      <c r="B158" s="148"/>
      <c r="C158" s="149">
        <f t="shared" si="74"/>
        <v>3.6531821505826601E-4</v>
      </c>
      <c r="D158" s="149">
        <f t="shared" si="74"/>
        <v>6.0848151525452624E-4</v>
      </c>
      <c r="E158" s="149">
        <f t="shared" si="74"/>
        <v>5.596995068084053E-7</v>
      </c>
      <c r="F158" s="149">
        <f t="shared" si="74"/>
        <v>2.3821784126407176E-4</v>
      </c>
      <c r="G158" s="149">
        <f t="shared" si="74"/>
        <v>4.4872247311860364E-6</v>
      </c>
      <c r="H158" s="149">
        <f t="shared" si="74"/>
        <v>4.1977351958825059E-4</v>
      </c>
    </row>
    <row r="159" spans="1:8" x14ac:dyDescent="0.35">
      <c r="A159" s="147" t="s">
        <v>257</v>
      </c>
      <c r="B159" s="148"/>
      <c r="C159" s="149">
        <f t="shared" si="74"/>
        <v>8.7493350285073254E-2</v>
      </c>
      <c r="D159" s="149">
        <f t="shared" si="74"/>
        <v>0.13769941128383206</v>
      </c>
      <c r="E159" s="149">
        <f t="shared" si="74"/>
        <v>1.5247076580990929E-3</v>
      </c>
      <c r="F159" s="149">
        <f t="shared" si="74"/>
        <v>7.5240827369664767E-2</v>
      </c>
      <c r="G159" s="149">
        <f t="shared" si="74"/>
        <v>3.0931051612433232E-4</v>
      </c>
      <c r="H159" s="149">
        <f t="shared" si="74"/>
        <v>9.8526413293006182E-2</v>
      </c>
    </row>
    <row r="160" spans="1:8" x14ac:dyDescent="0.35">
      <c r="A160" s="147" t="s">
        <v>258</v>
      </c>
      <c r="B160" s="148"/>
      <c r="C160" s="149">
        <f t="shared" si="74"/>
        <v>2.2637407758881865E-2</v>
      </c>
      <c r="D160" s="149">
        <f t="shared" si="74"/>
        <v>2.25522994115991E-2</v>
      </c>
      <c r="E160" s="149">
        <f t="shared" si="74"/>
        <v>2.2885918782260091E-4</v>
      </c>
      <c r="F160" s="149">
        <f t="shared" si="74"/>
        <v>3.3021040124784826E-4</v>
      </c>
      <c r="G160" s="149">
        <f t="shared" si="74"/>
        <v>1.2490004977665891E-3</v>
      </c>
      <c r="H160" s="149">
        <f t="shared" si="74"/>
        <v>1.7619480632224904E-2</v>
      </c>
    </row>
    <row r="161" spans="1:8" x14ac:dyDescent="0.35">
      <c r="A161" s="147" t="s">
        <v>259</v>
      </c>
      <c r="B161" s="148"/>
      <c r="C161" s="149">
        <f t="shared" si="74"/>
        <v>0.14931574515413065</v>
      </c>
      <c r="D161" s="149">
        <f t="shared" si="74"/>
        <v>0.15252039373980258</v>
      </c>
      <c r="E161" s="149">
        <f t="shared" si="74"/>
        <v>8.7634815719174952E-4</v>
      </c>
      <c r="F161" s="149">
        <f t="shared" si="74"/>
        <v>1.2405403632814773E-2</v>
      </c>
      <c r="G161" s="149">
        <f t="shared" si="74"/>
        <v>8.7777136833030144E-3</v>
      </c>
      <c r="H161" s="149">
        <f t="shared" si="74"/>
        <v>0.1188576158013929</v>
      </c>
    </row>
    <row r="162" spans="1:8" x14ac:dyDescent="0.35">
      <c r="A162" s="147" t="s">
        <v>260</v>
      </c>
      <c r="B162" s="148"/>
      <c r="C162" s="149">
        <f t="shared" si="74"/>
        <v>3.6143255399396723E-5</v>
      </c>
      <c r="D162" s="149">
        <f t="shared" si="74"/>
        <v>4.2294142704370915E-5</v>
      </c>
      <c r="E162" s="149">
        <f t="shared" si="74"/>
        <v>3.7569627073986872E-5</v>
      </c>
      <c r="F162" s="149">
        <f t="shared" si="74"/>
        <v>1.5732790449143298E-5</v>
      </c>
      <c r="G162" s="149">
        <f t="shared" si="74"/>
        <v>8.4744767279022547E-7</v>
      </c>
      <c r="H162" s="149">
        <f t="shared" si="74"/>
        <v>3.6490977494464343E-5</v>
      </c>
    </row>
    <row r="163" spans="1:8" x14ac:dyDescent="0.35">
      <c r="A163" s="147" t="s">
        <v>261</v>
      </c>
      <c r="B163" s="148"/>
      <c r="C163" s="149">
        <f t="shared" si="74"/>
        <v>3.0569676582719893E-3</v>
      </c>
      <c r="D163" s="149">
        <f t="shared" si="74"/>
        <v>3.3113456807563743E-3</v>
      </c>
      <c r="E163" s="149">
        <f t="shared" si="74"/>
        <v>3.0462533925105771E-3</v>
      </c>
      <c r="F163" s="149">
        <f t="shared" si="74"/>
        <v>5.4934520733466042E-3</v>
      </c>
      <c r="G163" s="149">
        <f t="shared" si="74"/>
        <v>3.0138590150253571E-3</v>
      </c>
      <c r="H163" s="149">
        <f t="shared" si="74"/>
        <v>3.3942670509775575E-3</v>
      </c>
    </row>
    <row r="164" spans="1:8" x14ac:dyDescent="0.35">
      <c r="A164" s="147" t="s">
        <v>262</v>
      </c>
      <c r="B164" s="148"/>
      <c r="C164" s="149">
        <f t="shared" si="74"/>
        <v>8.5290365497565261E-4</v>
      </c>
      <c r="D164" s="149">
        <f t="shared" si="74"/>
        <v>1.4892847281475429E-3</v>
      </c>
      <c r="E164" s="149">
        <f t="shared" si="74"/>
        <v>9.055866803334374E-7</v>
      </c>
      <c r="F164" s="149">
        <f t="shared" si="74"/>
        <v>4.3144589548650632E-4</v>
      </c>
      <c r="G164" s="149">
        <f t="shared" si="74"/>
        <v>1.0118335736895625E-5</v>
      </c>
      <c r="H164" s="149">
        <f t="shared" si="74"/>
        <v>1.0010777544859821E-3</v>
      </c>
    </row>
    <row r="165" spans="1:8" x14ac:dyDescent="0.35">
      <c r="A165" s="147" t="s">
        <v>263</v>
      </c>
      <c r="B165" s="148"/>
      <c r="C165" s="149">
        <f t="shared" si="74"/>
        <v>1.3179509057487564E-2</v>
      </c>
      <c r="D165" s="149">
        <f t="shared" si="74"/>
        <v>1.3517738610623645E-2</v>
      </c>
      <c r="E165" s="149">
        <f t="shared" si="74"/>
        <v>1.4551098517893879E-2</v>
      </c>
      <c r="F165" s="149">
        <f t="shared" si="74"/>
        <v>1.1420900979516915E-2</v>
      </c>
      <c r="G165" s="149">
        <f t="shared" si="74"/>
        <v>1.2627583059556533E-2</v>
      </c>
      <c r="H165" s="149">
        <f t="shared" si="74"/>
        <v>1.3316201163013054E-2</v>
      </c>
    </row>
    <row r="166" spans="1:8" x14ac:dyDescent="0.35">
      <c r="A166" s="155" t="s">
        <v>264</v>
      </c>
      <c r="B166" s="150"/>
      <c r="C166" s="154">
        <f t="shared" ref="C166:H166" si="75">SUM(C152:C165)</f>
        <v>0.35431859380439246</v>
      </c>
      <c r="D166" s="154">
        <f t="shared" si="75"/>
        <v>0.42823365413295117</v>
      </c>
      <c r="E166" s="154">
        <f t="shared" si="75"/>
        <v>2.7838524922100233E-2</v>
      </c>
      <c r="F166" s="154">
        <f t="shared" si="75"/>
        <v>0.14023919928250464</v>
      </c>
      <c r="G166" s="154">
        <f t="shared" si="75"/>
        <v>5.3020443128287742E-2</v>
      </c>
      <c r="H166" s="154">
        <f t="shared" si="75"/>
        <v>0.32685781006094289</v>
      </c>
    </row>
    <row r="170" spans="1:8" ht="15.5" x14ac:dyDescent="0.35">
      <c r="A170" s="145" t="s">
        <v>271</v>
      </c>
      <c r="B170" s="30"/>
      <c r="C170" s="30"/>
      <c r="D170" s="30"/>
      <c r="E170" s="30"/>
      <c r="F170" s="30"/>
      <c r="G170" s="30"/>
      <c r="H170" s="30"/>
    </row>
    <row r="171" spans="1:8" x14ac:dyDescent="0.35">
      <c r="A171" s="30"/>
      <c r="B171" s="30"/>
      <c r="C171" s="30"/>
      <c r="D171" s="30"/>
      <c r="E171" s="30"/>
      <c r="F171" s="30"/>
      <c r="G171" s="30"/>
      <c r="H171" s="30"/>
    </row>
    <row r="172" spans="1:8" x14ac:dyDescent="0.35">
      <c r="A172" s="135" t="s">
        <v>247</v>
      </c>
      <c r="B172" s="135"/>
      <c r="C172" s="126" t="s">
        <v>20</v>
      </c>
      <c r="D172" s="126" t="s">
        <v>22</v>
      </c>
      <c r="E172" s="126" t="s">
        <v>23</v>
      </c>
      <c r="F172" s="126" t="s">
        <v>21</v>
      </c>
      <c r="G172" s="126" t="s">
        <v>248</v>
      </c>
      <c r="H172" s="126" t="s">
        <v>249</v>
      </c>
    </row>
    <row r="173" spans="1:8" x14ac:dyDescent="0.35">
      <c r="A173" s="136" t="s">
        <v>250</v>
      </c>
      <c r="B173" s="137"/>
      <c r="C173" s="138">
        <v>632252.16657285637</v>
      </c>
      <c r="D173" s="138">
        <v>986854.30783033057</v>
      </c>
      <c r="E173" s="138">
        <v>3540.0197805475586</v>
      </c>
      <c r="F173" s="138">
        <v>116060.05492406683</v>
      </c>
      <c r="G173" s="138">
        <v>2773.5152439278932</v>
      </c>
      <c r="H173" s="138">
        <v>1741480.0643517294</v>
      </c>
    </row>
    <row r="174" spans="1:8" x14ac:dyDescent="0.35">
      <c r="A174" s="136" t="s">
        <v>251</v>
      </c>
      <c r="B174" s="137"/>
      <c r="C174" s="138">
        <v>2577599.0214059954</v>
      </c>
      <c r="D174" s="138">
        <v>6495841.1008611703</v>
      </c>
      <c r="E174" s="138">
        <v>199.21751210381879</v>
      </c>
      <c r="F174" s="138">
        <v>318560.20261203963</v>
      </c>
      <c r="G174" s="138">
        <v>163.62586116184656</v>
      </c>
      <c r="H174" s="138">
        <v>9392363.1682524718</v>
      </c>
    </row>
    <row r="175" spans="1:8" x14ac:dyDescent="0.35">
      <c r="A175" s="136" t="s">
        <v>252</v>
      </c>
      <c r="B175" s="137"/>
      <c r="C175" s="138">
        <v>271504.99834168574</v>
      </c>
      <c r="D175" s="138">
        <v>717444.65881363919</v>
      </c>
      <c r="E175" s="138">
        <v>56613.997708157411</v>
      </c>
      <c r="F175" s="138">
        <v>151404.52761885308</v>
      </c>
      <c r="G175" s="138">
        <v>353.22156087350584</v>
      </c>
      <c r="H175" s="138">
        <v>1197321.404043209</v>
      </c>
    </row>
    <row r="176" spans="1:8" x14ac:dyDescent="0.35">
      <c r="A176" s="136" t="s">
        <v>253</v>
      </c>
      <c r="B176" s="137"/>
      <c r="C176" s="138">
        <v>1351874.7003319939</v>
      </c>
      <c r="D176" s="138">
        <v>2286657.6051363717</v>
      </c>
      <c r="E176" s="138">
        <v>532571.47302022495</v>
      </c>
      <c r="F176" s="138">
        <v>359040.7905812852</v>
      </c>
      <c r="G176" s="138">
        <v>104593.74633058131</v>
      </c>
      <c r="H176" s="138">
        <v>4634738.315400457</v>
      </c>
    </row>
    <row r="177" spans="1:8" x14ac:dyDescent="0.35">
      <c r="A177" s="136" t="s">
        <v>254</v>
      </c>
      <c r="B177" s="137"/>
      <c r="C177" s="138">
        <v>24098098.485952552</v>
      </c>
      <c r="D177" s="138">
        <v>46746428.492609113</v>
      </c>
      <c r="E177" s="138">
        <v>299765.07429087872</v>
      </c>
      <c r="F177" s="138">
        <v>2730326.5137968156</v>
      </c>
      <c r="G177" s="138">
        <v>623391.81623918086</v>
      </c>
      <c r="H177" s="138">
        <v>74498010.382888541</v>
      </c>
    </row>
    <row r="178" spans="1:8" x14ac:dyDescent="0.35">
      <c r="A178" s="136" t="s">
        <v>255</v>
      </c>
      <c r="B178" s="137"/>
      <c r="C178" s="138">
        <v>1617111.1515527153</v>
      </c>
      <c r="D178" s="138">
        <v>2734277.6388608813</v>
      </c>
      <c r="E178" s="138">
        <v>600675.78972780588</v>
      </c>
      <c r="F178" s="138">
        <v>550399.09704767412</v>
      </c>
      <c r="G178" s="138">
        <v>123084.58730061814</v>
      </c>
      <c r="H178" s="138">
        <v>5625548.2644896945</v>
      </c>
    </row>
    <row r="179" spans="1:8" x14ac:dyDescent="0.35">
      <c r="A179" s="136" t="s">
        <v>256</v>
      </c>
      <c r="B179" s="137"/>
      <c r="C179" s="138">
        <v>147930.77487387642</v>
      </c>
      <c r="D179" s="138">
        <v>394237.05820688786</v>
      </c>
      <c r="E179" s="138">
        <v>3568.0853357439637</v>
      </c>
      <c r="F179" s="138">
        <v>35436.971567937624</v>
      </c>
      <c r="G179" s="138">
        <v>61.484298468816128</v>
      </c>
      <c r="H179" s="138">
        <v>581234.37428291468</v>
      </c>
    </row>
    <row r="180" spans="1:8" x14ac:dyDescent="0.35">
      <c r="A180" s="136" t="s">
        <v>257</v>
      </c>
      <c r="B180" s="137"/>
      <c r="C180" s="138">
        <v>38494349.140687019</v>
      </c>
      <c r="D180" s="138">
        <v>95296547.979044691</v>
      </c>
      <c r="E180" s="138">
        <v>222620.96837111411</v>
      </c>
      <c r="F180" s="138">
        <v>11219235.50389226</v>
      </c>
      <c r="G180" s="138">
        <v>8643.4078394099743</v>
      </c>
      <c r="H180" s="138">
        <v>145241396.99983451</v>
      </c>
    </row>
    <row r="181" spans="1:8" x14ac:dyDescent="0.35">
      <c r="A181" s="136" t="s">
        <v>258</v>
      </c>
      <c r="B181" s="137"/>
      <c r="C181" s="138">
        <v>9564864.2414470557</v>
      </c>
      <c r="D181" s="138">
        <v>14929516.779159851</v>
      </c>
      <c r="E181" s="138">
        <v>53572.252647558664</v>
      </c>
      <c r="F181" s="138">
        <v>24385.455176505682</v>
      </c>
      <c r="G181" s="138">
        <v>41963.808416872518</v>
      </c>
      <c r="H181" s="138">
        <v>24614302.536847848</v>
      </c>
    </row>
    <row r="182" spans="1:8" x14ac:dyDescent="0.35">
      <c r="A182" s="136" t="s">
        <v>259</v>
      </c>
      <c r="B182" s="137"/>
      <c r="C182" s="138">
        <v>62185427.721671551</v>
      </c>
      <c r="D182" s="138">
        <v>100610906.91903763</v>
      </c>
      <c r="E182" s="138">
        <v>87278.012654256163</v>
      </c>
      <c r="F182" s="138">
        <v>1609125.0542320136</v>
      </c>
      <c r="G182" s="138">
        <v>274278.61107267835</v>
      </c>
      <c r="H182" s="138">
        <v>164767016.31866813</v>
      </c>
    </row>
    <row r="183" spans="1:8" x14ac:dyDescent="0.35">
      <c r="A183" s="136" t="s">
        <v>260</v>
      </c>
      <c r="B183" s="137"/>
      <c r="C183" s="138">
        <v>0</v>
      </c>
      <c r="D183" s="138">
        <v>49321.742609593275</v>
      </c>
      <c r="E183" s="138">
        <v>0</v>
      </c>
      <c r="F183" s="138">
        <v>0</v>
      </c>
      <c r="G183" s="138">
        <v>0</v>
      </c>
      <c r="H183" s="138">
        <v>49321.742609593275</v>
      </c>
    </row>
    <row r="184" spans="1:8" x14ac:dyDescent="0.35">
      <c r="A184" s="136" t="s">
        <v>261</v>
      </c>
      <c r="B184" s="137"/>
      <c r="C184" s="138">
        <v>417722.03424871177</v>
      </c>
      <c r="D184" s="138">
        <v>656739.50681001868</v>
      </c>
      <c r="E184" s="138">
        <v>146278.1192467401</v>
      </c>
      <c r="F184" s="138">
        <v>124834.85538925137</v>
      </c>
      <c r="G184" s="138">
        <v>32593.119941827077</v>
      </c>
      <c r="H184" s="138">
        <v>1378167.635636549</v>
      </c>
    </row>
    <row r="185" spans="1:8" x14ac:dyDescent="0.35">
      <c r="A185" s="136" t="s">
        <v>262</v>
      </c>
      <c r="B185" s="137"/>
      <c r="C185" s="138">
        <v>381725.36960157746</v>
      </c>
      <c r="D185" s="138">
        <v>1057307.7635563377</v>
      </c>
      <c r="E185" s="138">
        <v>45.76762454609225</v>
      </c>
      <c r="F185" s="138">
        <v>61882.362253759733</v>
      </c>
      <c r="G185" s="138">
        <v>81.632094408956149</v>
      </c>
      <c r="H185" s="138">
        <v>1501042.8951306299</v>
      </c>
    </row>
    <row r="186" spans="1:8" x14ac:dyDescent="0.35">
      <c r="A186" s="136" t="s">
        <v>263</v>
      </c>
      <c r="B186" s="137"/>
      <c r="C186" s="138">
        <v>5460582.6123649422</v>
      </c>
      <c r="D186" s="138">
        <v>8781814.3746989407</v>
      </c>
      <c r="E186" s="138">
        <v>2079160.8429517201</v>
      </c>
      <c r="F186" s="138">
        <v>1463746.7908377638</v>
      </c>
      <c r="G186" s="138">
        <v>443805.12217618409</v>
      </c>
      <c r="H186" s="138">
        <v>18229109.74302955</v>
      </c>
    </row>
    <row r="187" spans="1:8" x14ac:dyDescent="0.35">
      <c r="A187" s="155" t="s">
        <v>264</v>
      </c>
      <c r="B187" s="177"/>
      <c r="C187" s="153">
        <v>147201042.41905254</v>
      </c>
      <c r="D187" s="153">
        <v>281743895.92723548</v>
      </c>
      <c r="E187" s="153">
        <v>4085889.6208713977</v>
      </c>
      <c r="F187" s="153">
        <v>18764438.179930225</v>
      </c>
      <c r="G187" s="153">
        <v>1655787.6983761934</v>
      </c>
      <c r="H187" s="153">
        <v>453451053.84546584</v>
      </c>
    </row>
    <row r="188" spans="1:8" x14ac:dyDescent="0.35">
      <c r="A188" s="133"/>
      <c r="B188" s="133"/>
      <c r="C188" s="133"/>
      <c r="D188" s="133"/>
      <c r="E188" s="133"/>
      <c r="F188" s="133"/>
      <c r="G188" s="133"/>
      <c r="H188" s="140"/>
    </row>
    <row r="189" spans="1:8" x14ac:dyDescent="0.35">
      <c r="A189" s="141" t="s">
        <v>265</v>
      </c>
      <c r="B189" s="141"/>
      <c r="C189" s="137"/>
      <c r="D189" s="137"/>
      <c r="E189" s="137"/>
      <c r="F189" s="137"/>
      <c r="G189" s="137"/>
      <c r="H189" s="137"/>
    </row>
    <row r="190" spans="1:8" x14ac:dyDescent="0.35">
      <c r="A190" s="136" t="s">
        <v>266</v>
      </c>
      <c r="B190" s="137"/>
      <c r="C190" s="138">
        <v>409934373.04779011</v>
      </c>
      <c r="D190" s="138">
        <v>642753616.40048409</v>
      </c>
      <c r="E190" s="138">
        <v>154961968.37156996</v>
      </c>
      <c r="F190" s="138">
        <v>129899773.709562</v>
      </c>
      <c r="G190" s="138">
        <v>39158840.522501998</v>
      </c>
      <c r="H190" s="138">
        <v>1376708572.051908</v>
      </c>
    </row>
    <row r="191" spans="1:8" x14ac:dyDescent="0.35">
      <c r="A191" s="155" t="s">
        <v>267</v>
      </c>
      <c r="B191" s="139"/>
      <c r="C191" s="153">
        <v>409934373.04779011</v>
      </c>
      <c r="D191" s="153">
        <v>642753616.40048409</v>
      </c>
      <c r="E191" s="153">
        <v>154961968.37156996</v>
      </c>
      <c r="F191" s="153">
        <v>129899773.709562</v>
      </c>
      <c r="G191" s="153">
        <v>39158840.522501998</v>
      </c>
      <c r="H191" s="153">
        <v>1376708572.051908</v>
      </c>
    </row>
    <row r="192" spans="1:8" ht="16.5" x14ac:dyDescent="0.35">
      <c r="A192" s="142" t="s">
        <v>268</v>
      </c>
      <c r="B192" s="142"/>
      <c r="C192" s="142"/>
      <c r="D192" s="142"/>
      <c r="E192" s="142"/>
      <c r="F192" s="142"/>
      <c r="G192" s="142"/>
      <c r="H192" s="142"/>
    </row>
    <row r="193" spans="1:8" x14ac:dyDescent="0.35">
      <c r="A193" s="155" t="s">
        <v>269</v>
      </c>
      <c r="B193" s="143"/>
      <c r="C193" s="154">
        <v>0.35908440984013767</v>
      </c>
      <c r="D193" s="154">
        <v>0.43833887315180464</v>
      </c>
      <c r="E193" s="154">
        <v>2.6367047758932661E-2</v>
      </c>
      <c r="F193" s="154">
        <v>0.14445320144964166</v>
      </c>
      <c r="G193" s="154">
        <v>4.2283879611418058E-2</v>
      </c>
      <c r="H193" s="144"/>
    </row>
    <row r="194" spans="1:8" x14ac:dyDescent="0.35">
      <c r="A194" s="30"/>
      <c r="B194" s="30"/>
      <c r="C194" s="30"/>
      <c r="D194" s="30"/>
      <c r="E194" s="30"/>
      <c r="F194" s="30"/>
      <c r="G194" s="30"/>
      <c r="H194" s="30"/>
    </row>
    <row r="195" spans="1:8" ht="15.5" x14ac:dyDescent="0.35">
      <c r="A195" s="145" t="s">
        <v>272</v>
      </c>
      <c r="B195" s="30"/>
      <c r="C195" s="30"/>
      <c r="D195" s="30"/>
      <c r="E195" s="30"/>
      <c r="F195" s="30"/>
      <c r="G195" s="30"/>
      <c r="H195" s="30"/>
    </row>
    <row r="196" spans="1:8" x14ac:dyDescent="0.35">
      <c r="A196" s="30"/>
      <c r="B196" s="30"/>
      <c r="C196" s="30"/>
      <c r="D196" s="30"/>
      <c r="E196" s="30"/>
      <c r="F196" s="30"/>
      <c r="G196" s="30"/>
      <c r="H196" s="30"/>
    </row>
    <row r="197" spans="1:8" x14ac:dyDescent="0.35">
      <c r="A197" s="146" t="s">
        <v>247</v>
      </c>
      <c r="B197" s="146"/>
      <c r="C197" s="126" t="s">
        <v>20</v>
      </c>
      <c r="D197" s="126" t="s">
        <v>22</v>
      </c>
      <c r="E197" s="126" t="s">
        <v>23</v>
      </c>
      <c r="F197" s="126" t="s">
        <v>273</v>
      </c>
      <c r="G197" s="126" t="s">
        <v>248</v>
      </c>
      <c r="H197" s="126" t="s">
        <v>249</v>
      </c>
    </row>
    <row r="198" spans="1:8" x14ac:dyDescent="0.35">
      <c r="A198" s="147" t="s">
        <v>250</v>
      </c>
      <c r="B198" s="148"/>
      <c r="C198" s="149">
        <f>C173/C$191</f>
        <v>1.5423253284962968E-3</v>
      </c>
      <c r="D198" s="149">
        <f t="shared" ref="D198:H198" si="76">D173/D$191</f>
        <v>1.5353539562435472E-3</v>
      </c>
      <c r="E198" s="149">
        <f t="shared" ref="E198:G211" si="77">E173/E$191</f>
        <v>2.2844442528370898E-5</v>
      </c>
      <c r="F198" s="149">
        <f t="shared" si="77"/>
        <v>8.9345848425849547E-4</v>
      </c>
      <c r="G198" s="149">
        <f t="shared" si="77"/>
        <v>7.0827307625059464E-5</v>
      </c>
      <c r="H198" s="149">
        <f t="shared" si="76"/>
        <v>1.264959120401313E-3</v>
      </c>
    </row>
    <row r="199" spans="1:8" x14ac:dyDescent="0.35">
      <c r="A199" s="147" t="s">
        <v>251</v>
      </c>
      <c r="B199" s="148"/>
      <c r="C199" s="149">
        <f t="shared" ref="C199:H211" si="78">C174/C$191</f>
        <v>6.2878333481576551E-3</v>
      </c>
      <c r="D199" s="149">
        <f t="shared" si="78"/>
        <v>1.0106269237719498E-2</v>
      </c>
      <c r="E199" s="149">
        <f t="shared" si="77"/>
        <v>1.2855897108000865E-6</v>
      </c>
      <c r="F199" s="149">
        <f t="shared" si="77"/>
        <v>2.4523537918110338E-3</v>
      </c>
      <c r="G199" s="149">
        <f t="shared" si="77"/>
        <v>4.1785164978983885E-6</v>
      </c>
      <c r="H199" s="149">
        <f t="shared" si="78"/>
        <v>6.8223321615944283E-3</v>
      </c>
    </row>
    <row r="200" spans="1:8" x14ac:dyDescent="0.35">
      <c r="A200" s="147" t="s">
        <v>252</v>
      </c>
      <c r="B200" s="148"/>
      <c r="C200" s="149">
        <f t="shared" si="78"/>
        <v>6.6231332669932925E-4</v>
      </c>
      <c r="D200" s="149">
        <f t="shared" si="78"/>
        <v>1.11620477972794E-3</v>
      </c>
      <c r="E200" s="149">
        <f t="shared" si="77"/>
        <v>3.6534124019648215E-4</v>
      </c>
      <c r="F200" s="149">
        <f t="shared" si="77"/>
        <v>1.1655488173318357E-3</v>
      </c>
      <c r="G200" s="149">
        <f t="shared" si="77"/>
        <v>9.0202252201653612E-6</v>
      </c>
      <c r="H200" s="149">
        <f t="shared" si="78"/>
        <v>8.6969851742745214E-4</v>
      </c>
    </row>
    <row r="201" spans="1:8" x14ac:dyDescent="0.35">
      <c r="A201" s="147" t="s">
        <v>253</v>
      </c>
      <c r="B201" s="148"/>
      <c r="C201" s="149">
        <f t="shared" si="78"/>
        <v>3.2977832287666995E-3</v>
      </c>
      <c r="D201" s="149">
        <f t="shared" si="78"/>
        <v>3.5575958606689677E-3</v>
      </c>
      <c r="E201" s="149">
        <f t="shared" si="77"/>
        <v>3.4367882559623768E-3</v>
      </c>
      <c r="F201" s="149">
        <f t="shared" si="77"/>
        <v>2.7639831874076313E-3</v>
      </c>
      <c r="G201" s="149">
        <f t="shared" si="77"/>
        <v>2.671012341912376E-3</v>
      </c>
      <c r="H201" s="149">
        <f t="shared" si="78"/>
        <v>3.3665355250113941E-3</v>
      </c>
    </row>
    <row r="202" spans="1:8" x14ac:dyDescent="0.35">
      <c r="A202" s="147" t="s">
        <v>254</v>
      </c>
      <c r="B202" s="148"/>
      <c r="C202" s="149">
        <f t="shared" si="78"/>
        <v>5.8785259471625717E-2</v>
      </c>
      <c r="D202" s="149">
        <f t="shared" si="78"/>
        <v>7.2728378806168489E-2</v>
      </c>
      <c r="E202" s="149">
        <f t="shared" si="77"/>
        <v>1.9344428664722292E-3</v>
      </c>
      <c r="F202" s="149">
        <f t="shared" si="77"/>
        <v>2.1018716475222271E-2</v>
      </c>
      <c r="G202" s="149">
        <f t="shared" si="77"/>
        <v>1.5919567789065635E-2</v>
      </c>
      <c r="H202" s="149">
        <f t="shared" si="78"/>
        <v>5.4113130327832111E-2</v>
      </c>
    </row>
    <row r="203" spans="1:8" x14ac:dyDescent="0.35">
      <c r="A203" s="147" t="s">
        <v>255</v>
      </c>
      <c r="B203" s="148"/>
      <c r="C203" s="149">
        <f t="shared" si="78"/>
        <v>3.9448049684874626E-3</v>
      </c>
      <c r="D203" s="149">
        <f t="shared" si="78"/>
        <v>4.2540058415746346E-3</v>
      </c>
      <c r="E203" s="149">
        <f t="shared" si="77"/>
        <v>3.8762787801423452E-3</v>
      </c>
      <c r="F203" s="149">
        <f t="shared" si="77"/>
        <v>4.2371058957984846E-3</v>
      </c>
      <c r="G203" s="149">
        <f t="shared" si="77"/>
        <v>3.1432132733830451E-3</v>
      </c>
      <c r="H203" s="149">
        <f t="shared" si="78"/>
        <v>4.0862302877254014E-3</v>
      </c>
    </row>
    <row r="204" spans="1:8" x14ac:dyDescent="0.35">
      <c r="A204" s="147" t="s">
        <v>256</v>
      </c>
      <c r="B204" s="148"/>
      <c r="C204" s="149">
        <f t="shared" si="78"/>
        <v>3.608645300320563E-4</v>
      </c>
      <c r="D204" s="149">
        <f t="shared" si="78"/>
        <v>6.133564217260637E-4</v>
      </c>
      <c r="E204" s="149">
        <f t="shared" si="77"/>
        <v>2.3025555065152238E-5</v>
      </c>
      <c r="F204" s="149">
        <f t="shared" si="77"/>
        <v>2.7280241185923703E-4</v>
      </c>
      <c r="G204" s="149">
        <f t="shared" si="77"/>
        <v>1.5701256127204574E-6</v>
      </c>
      <c r="H204" s="149">
        <f t="shared" si="78"/>
        <v>4.2219129457196376E-4</v>
      </c>
    </row>
    <row r="205" spans="1:8" x14ac:dyDescent="0.35">
      <c r="A205" s="147" t="s">
        <v>257</v>
      </c>
      <c r="B205" s="148"/>
      <c r="C205" s="149">
        <f t="shared" si="78"/>
        <v>9.3903687203608449E-2</v>
      </c>
      <c r="D205" s="149">
        <f t="shared" si="78"/>
        <v>0.14826295107092441</v>
      </c>
      <c r="E205" s="149">
        <f t="shared" si="77"/>
        <v>1.4366168080500272E-3</v>
      </c>
      <c r="F205" s="149">
        <f t="shared" si="77"/>
        <v>8.6368399139608393E-2</v>
      </c>
      <c r="G205" s="149">
        <f t="shared" si="77"/>
        <v>2.2072685820314773E-4</v>
      </c>
      <c r="H205" s="149">
        <f t="shared" si="78"/>
        <v>0.10549901406029617</v>
      </c>
    </row>
    <row r="206" spans="1:8" x14ac:dyDescent="0.35">
      <c r="A206" s="147" t="s">
        <v>258</v>
      </c>
      <c r="B206" s="148"/>
      <c r="C206" s="149">
        <f t="shared" si="78"/>
        <v>2.3332671935592932E-2</v>
      </c>
      <c r="D206" s="149">
        <f t="shared" si="78"/>
        <v>2.3227433340270207E-2</v>
      </c>
      <c r="E206" s="149">
        <f t="shared" si="77"/>
        <v>3.4571226224425835E-4</v>
      </c>
      <c r="F206" s="149">
        <f t="shared" si="77"/>
        <v>1.8772515517254248E-4</v>
      </c>
      <c r="G206" s="149">
        <f t="shared" si="77"/>
        <v>1.0716305145132858E-3</v>
      </c>
      <c r="H206" s="149">
        <f t="shared" si="78"/>
        <v>1.787909441150758E-2</v>
      </c>
    </row>
    <row r="207" spans="1:8" x14ac:dyDescent="0.35">
      <c r="A207" s="147" t="s">
        <v>259</v>
      </c>
      <c r="B207" s="148"/>
      <c r="C207" s="149">
        <f t="shared" si="78"/>
        <v>0.15169605627196814</v>
      </c>
      <c r="D207" s="149">
        <f t="shared" si="78"/>
        <v>0.15653106315056409</v>
      </c>
      <c r="E207" s="149">
        <f t="shared" si="77"/>
        <v>5.632221478045486E-4</v>
      </c>
      <c r="F207" s="149">
        <f t="shared" si="77"/>
        <v>1.2387435391764389E-2</v>
      </c>
      <c r="G207" s="149">
        <f t="shared" si="77"/>
        <v>7.0042577209370781E-3</v>
      </c>
      <c r="H207" s="149">
        <f t="shared" si="78"/>
        <v>0.11968184092374176</v>
      </c>
    </row>
    <row r="208" spans="1:8" x14ac:dyDescent="0.35">
      <c r="A208" s="147" t="s">
        <v>260</v>
      </c>
      <c r="B208" s="148"/>
      <c r="C208" s="149">
        <f t="shared" si="78"/>
        <v>0</v>
      </c>
      <c r="D208" s="149">
        <f t="shared" si="78"/>
        <v>7.6735068230035597E-5</v>
      </c>
      <c r="E208" s="149">
        <f t="shared" si="77"/>
        <v>0</v>
      </c>
      <c r="F208" s="149">
        <f t="shared" si="77"/>
        <v>0</v>
      </c>
      <c r="G208" s="149">
        <f t="shared" si="77"/>
        <v>0</v>
      </c>
      <c r="H208" s="149">
        <f t="shared" si="78"/>
        <v>3.5825841148124721E-5</v>
      </c>
    </row>
    <row r="209" spans="1:8" x14ac:dyDescent="0.35">
      <c r="A209" s="147" t="s">
        <v>261</v>
      </c>
      <c r="B209" s="148"/>
      <c r="C209" s="149">
        <f t="shared" si="78"/>
        <v>1.0189973364346633E-3</v>
      </c>
      <c r="D209" s="149">
        <f t="shared" si="78"/>
        <v>1.0217593336741652E-3</v>
      </c>
      <c r="E209" s="149">
        <f t="shared" si="77"/>
        <v>9.4396141701034921E-4</v>
      </c>
      <c r="F209" s="149">
        <f t="shared" si="77"/>
        <v>9.6100902891767086E-4</v>
      </c>
      <c r="G209" s="149">
        <f t="shared" si="77"/>
        <v>8.3233107791069467E-4</v>
      </c>
      <c r="H209" s="149">
        <f t="shared" si="78"/>
        <v>1.0010598202221306E-3</v>
      </c>
    </row>
    <row r="210" spans="1:8" x14ac:dyDescent="0.35">
      <c r="A210" s="147" t="s">
        <v>262</v>
      </c>
      <c r="B210" s="148"/>
      <c r="C210" s="149">
        <f t="shared" si="78"/>
        <v>9.3118653789267861E-4</v>
      </c>
      <c r="D210" s="149">
        <f t="shared" si="78"/>
        <v>1.6449658727358369E-3</v>
      </c>
      <c r="E210" s="149">
        <f t="shared" si="77"/>
        <v>2.9534746510414738E-7</v>
      </c>
      <c r="F210" s="149">
        <f t="shared" si="77"/>
        <v>4.7638545077160929E-4</v>
      </c>
      <c r="G210" s="149">
        <f t="shared" si="77"/>
        <v>2.0846402324411925E-6</v>
      </c>
      <c r="H210" s="149">
        <f t="shared" si="78"/>
        <v>1.0903127398222039E-3</v>
      </c>
    </row>
    <row r="211" spans="1:8" x14ac:dyDescent="0.35">
      <c r="A211" s="147" t="s">
        <v>263</v>
      </c>
      <c r="B211" s="148"/>
      <c r="C211" s="149">
        <f t="shared" si="78"/>
        <v>1.3320626352375549E-2</v>
      </c>
      <c r="D211" s="149">
        <f t="shared" si="78"/>
        <v>1.366280041157669E-2</v>
      </c>
      <c r="E211" s="149">
        <f t="shared" si="77"/>
        <v>1.3417233046280615E-2</v>
      </c>
      <c r="F211" s="149">
        <f t="shared" si="77"/>
        <v>1.1268278219718073E-2</v>
      </c>
      <c r="G211" s="149">
        <f t="shared" si="77"/>
        <v>1.1333459220304508E-2</v>
      </c>
      <c r="H211" s="149">
        <f t="shared" si="78"/>
        <v>1.3241081019681652E-2</v>
      </c>
    </row>
    <row r="212" spans="1:8" x14ac:dyDescent="0.35">
      <c r="A212" s="155" t="s">
        <v>264</v>
      </c>
      <c r="B212" s="150"/>
      <c r="C212" s="154">
        <f t="shared" ref="C212:H212" si="79">SUM(C198:C211)</f>
        <v>0.35908440984013767</v>
      </c>
      <c r="D212" s="154">
        <f t="shared" si="79"/>
        <v>0.43833887315180453</v>
      </c>
      <c r="E212" s="154">
        <f>SUM(E198:E211)</f>
        <v>2.6367047758932664E-2</v>
      </c>
      <c r="F212" s="154">
        <f>SUM(F198:F211)</f>
        <v>0.14445320144964166</v>
      </c>
      <c r="G212" s="154">
        <f>SUM(G198:G211)</f>
        <v>4.2283879611418052E-2</v>
      </c>
      <c r="H212" s="154">
        <f t="shared" si="79"/>
        <v>0.32937330605098364</v>
      </c>
    </row>
    <row r="214" spans="1:8" ht="15.5" x14ac:dyDescent="0.35">
      <c r="A214" s="151" t="s">
        <v>246</v>
      </c>
    </row>
    <row r="216" spans="1:8" x14ac:dyDescent="0.35">
      <c r="A216" s="135" t="s">
        <v>247</v>
      </c>
      <c r="B216" s="135"/>
      <c r="C216" s="126" t="s">
        <v>20</v>
      </c>
      <c r="D216" s="126" t="s">
        <v>22</v>
      </c>
      <c r="E216" s="126" t="s">
        <v>23</v>
      </c>
      <c r="F216" s="126" t="s">
        <v>21</v>
      </c>
      <c r="G216" s="126" t="s">
        <v>248</v>
      </c>
      <c r="H216" s="126" t="s">
        <v>249</v>
      </c>
    </row>
    <row r="217" spans="1:8" x14ac:dyDescent="0.35">
      <c r="A217" s="136" t="s">
        <v>250</v>
      </c>
      <c r="B217" s="137"/>
      <c r="C217" s="138">
        <v>675382.84926853993</v>
      </c>
      <c r="D217" s="138">
        <v>1088260.7290895199</v>
      </c>
      <c r="E217" s="138">
        <v>1025.5805232399978</v>
      </c>
      <c r="F217" s="138">
        <v>131407.45969232064</v>
      </c>
      <c r="G217" s="138">
        <v>5217.6936726599997</v>
      </c>
      <c r="H217" s="138">
        <v>1901294.3122462805</v>
      </c>
    </row>
    <row r="218" spans="1:8" x14ac:dyDescent="0.35">
      <c r="A218" s="136" t="s">
        <v>251</v>
      </c>
      <c r="B218" s="137"/>
      <c r="C218" s="138">
        <v>2761344.8270894522</v>
      </c>
      <c r="D218" s="138">
        <v>7273121.349945874</v>
      </c>
      <c r="E218" s="138">
        <v>635.46699334999983</v>
      </c>
      <c r="F218" s="138">
        <v>386621.01243247994</v>
      </c>
      <c r="G218" s="138">
        <v>-882.25641748999988</v>
      </c>
      <c r="H218" s="138">
        <v>10420840.400043666</v>
      </c>
    </row>
    <row r="219" spans="1:8" x14ac:dyDescent="0.35">
      <c r="A219" s="136" t="s">
        <v>252</v>
      </c>
      <c r="B219" s="137"/>
      <c r="C219" s="138">
        <v>287670.52847624442</v>
      </c>
      <c r="D219" s="138">
        <v>828638.46158555301</v>
      </c>
      <c r="E219" s="138">
        <v>13546.417915519987</v>
      </c>
      <c r="F219" s="138">
        <v>198742.36472153006</v>
      </c>
      <c r="G219" s="138">
        <v>431.32125000999997</v>
      </c>
      <c r="H219" s="138">
        <v>1329029.0939488576</v>
      </c>
    </row>
    <row r="220" spans="1:8" x14ac:dyDescent="0.35">
      <c r="A220" s="136" t="s">
        <v>253</v>
      </c>
      <c r="B220" s="137"/>
      <c r="C220" s="138">
        <v>1359608.0614782784</v>
      </c>
      <c r="D220" s="138">
        <v>2348428.4948504767</v>
      </c>
      <c r="E220" s="138">
        <v>491830.93788060918</v>
      </c>
      <c r="F220" s="138">
        <v>405987.70334963029</v>
      </c>
      <c r="G220" s="138">
        <v>148957.35491126211</v>
      </c>
      <c r="H220" s="138">
        <v>4754812.5524702566</v>
      </c>
    </row>
    <row r="221" spans="1:8" x14ac:dyDescent="0.35">
      <c r="A221" s="136" t="s">
        <v>254</v>
      </c>
      <c r="B221" s="137"/>
      <c r="C221" s="138">
        <v>24162619.232210636</v>
      </c>
      <c r="D221" s="138">
        <v>47985476.852261521</v>
      </c>
      <c r="E221" s="138">
        <v>359628.17168151995</v>
      </c>
      <c r="F221" s="138">
        <v>3127920.8292502086</v>
      </c>
      <c r="G221" s="138">
        <v>818004.50916226197</v>
      </c>
      <c r="H221" s="138">
        <v>76453649.594566151</v>
      </c>
    </row>
    <row r="222" spans="1:8" x14ac:dyDescent="0.35">
      <c r="A222" s="136" t="s">
        <v>255</v>
      </c>
      <c r="B222" s="137"/>
      <c r="C222" s="138">
        <v>757324.23015513958</v>
      </c>
      <c r="D222" s="138">
        <v>5545006.2060900405</v>
      </c>
      <c r="E222" s="138">
        <v>520950.52575102926</v>
      </c>
      <c r="F222" s="138">
        <v>538788.86977061094</v>
      </c>
      <c r="G222" s="138">
        <v>123995.53402581505</v>
      </c>
      <c r="H222" s="138">
        <v>7486065.3657926349</v>
      </c>
    </row>
    <row r="223" spans="1:8" x14ac:dyDescent="0.35">
      <c r="A223" s="136" t="s">
        <v>256</v>
      </c>
      <c r="B223" s="137"/>
      <c r="C223" s="138">
        <v>154718.16002657096</v>
      </c>
      <c r="D223" s="138">
        <v>447983.61557319784</v>
      </c>
      <c r="E223" s="138">
        <v>1473.5676199299999</v>
      </c>
      <c r="F223" s="138">
        <v>49312.303954900119</v>
      </c>
      <c r="G223" s="138">
        <v>4509.1014695299982</v>
      </c>
      <c r="H223" s="138">
        <v>657996.74864412891</v>
      </c>
    </row>
    <row r="224" spans="1:8" x14ac:dyDescent="0.35">
      <c r="A224" s="136" t="s">
        <v>257</v>
      </c>
      <c r="B224" s="137"/>
      <c r="C224" s="138">
        <v>37141095.096824832</v>
      </c>
      <c r="D224" s="138">
        <v>94980759.907917619</v>
      </c>
      <c r="E224" s="138">
        <v>44136.441713588902</v>
      </c>
      <c r="F224" s="138">
        <v>12740428.39163789</v>
      </c>
      <c r="G224" s="138">
        <v>-4890.2162260864925</v>
      </c>
      <c r="H224" s="138">
        <v>144901529.62186787</v>
      </c>
    </row>
    <row r="225" spans="1:8" x14ac:dyDescent="0.35">
      <c r="A225" s="136" t="s">
        <v>258</v>
      </c>
      <c r="B225" s="137"/>
      <c r="C225" s="138">
        <v>10278028.712943068</v>
      </c>
      <c r="D225" s="138">
        <v>16561236.818430701</v>
      </c>
      <c r="E225" s="138">
        <v>15605.429858310976</v>
      </c>
      <c r="F225" s="138">
        <v>57029.89346792073</v>
      </c>
      <c r="G225" s="138">
        <v>79405.967575737814</v>
      </c>
      <c r="H225" s="138">
        <v>26991306.822275739</v>
      </c>
    </row>
    <row r="226" spans="1:8" x14ac:dyDescent="0.35">
      <c r="A226" s="136" t="s">
        <v>259</v>
      </c>
      <c r="B226" s="137"/>
      <c r="C226" s="138">
        <v>61480514.512782</v>
      </c>
      <c r="D226" s="138">
        <v>101204335.00136876</v>
      </c>
      <c r="E226" s="138">
        <v>92687.18304210357</v>
      </c>
      <c r="F226" s="138">
        <v>1966199.6650802791</v>
      </c>
      <c r="G226" s="138">
        <v>426767.65118650172</v>
      </c>
      <c r="H226" s="138">
        <v>165170504.01345965</v>
      </c>
    </row>
    <row r="227" spans="1:8" x14ac:dyDescent="0.35">
      <c r="A227" s="136" t="s">
        <v>260</v>
      </c>
      <c r="B227" s="137"/>
      <c r="C227" s="138">
        <v>0</v>
      </c>
      <c r="D227" s="138">
        <v>36066.763315799988</v>
      </c>
      <c r="E227" s="138">
        <v>0</v>
      </c>
      <c r="F227" s="138">
        <v>0</v>
      </c>
      <c r="G227" s="138">
        <v>0</v>
      </c>
      <c r="H227" s="138">
        <v>36066.763315799988</v>
      </c>
    </row>
    <row r="228" spans="1:8" x14ac:dyDescent="0.35">
      <c r="A228" s="136" t="s">
        <v>261</v>
      </c>
      <c r="B228" s="137"/>
      <c r="C228" s="138">
        <v>408403.6918596513</v>
      </c>
      <c r="D228" s="138">
        <v>676186.15763584001</v>
      </c>
      <c r="E228" s="138">
        <v>29258.407650026307</v>
      </c>
      <c r="F228" s="138">
        <v>115943.3163152724</v>
      </c>
      <c r="G228" s="138">
        <v>44682.273885211056</v>
      </c>
      <c r="H228" s="138">
        <v>1274473.8473460011</v>
      </c>
    </row>
    <row r="229" spans="1:8" x14ac:dyDescent="0.35">
      <c r="A229" s="136" t="s">
        <v>262</v>
      </c>
      <c r="B229" s="137"/>
      <c r="C229" s="138">
        <v>418656.01154145983</v>
      </c>
      <c r="D229" s="138">
        <v>1222905.9428820498</v>
      </c>
      <c r="E229" s="138">
        <v>221.95383146999995</v>
      </c>
      <c r="F229" s="138">
        <v>75590.373520410096</v>
      </c>
      <c r="G229" s="138">
        <v>-147.54495986999999</v>
      </c>
      <c r="H229" s="138">
        <v>1717226.7368155199</v>
      </c>
    </row>
    <row r="230" spans="1:8" x14ac:dyDescent="0.35">
      <c r="A230" s="136" t="s">
        <v>263</v>
      </c>
      <c r="B230" s="137"/>
      <c r="C230" s="138">
        <v>5473787.3393550543</v>
      </c>
      <c r="D230" s="138">
        <v>9059314.6010004003</v>
      </c>
      <c r="E230" s="138">
        <v>2058553.3076821703</v>
      </c>
      <c r="F230" s="138">
        <v>1766227.4572086798</v>
      </c>
      <c r="G230" s="138">
        <v>569121.19365925435</v>
      </c>
      <c r="H230" s="138">
        <v>18927003.89890556</v>
      </c>
    </row>
    <row r="231" spans="1:8" x14ac:dyDescent="0.35">
      <c r="A231" s="155" t="s">
        <v>264</v>
      </c>
      <c r="B231" s="177"/>
      <c r="C231" s="153">
        <f t="shared" ref="C231:H231" si="80">SUM(C217:C230)</f>
        <v>145359153.25401092</v>
      </c>
      <c r="D231" s="153">
        <f t="shared" si="80"/>
        <v>289257720.90194744</v>
      </c>
      <c r="E231" s="153">
        <f>SUM(E217:E230)</f>
        <v>3629553.3921428686</v>
      </c>
      <c r="F231" s="153">
        <f>SUM(F217:F230)</f>
        <v>21560199.640402131</v>
      </c>
      <c r="G231" s="153">
        <f>SUM(G217:G230)</f>
        <v>2215172.5831947979</v>
      </c>
      <c r="H231" s="153">
        <f t="shared" si="80"/>
        <v>462021799.77169818</v>
      </c>
    </row>
    <row r="232" spans="1:8" x14ac:dyDescent="0.35">
      <c r="A232" s="133"/>
      <c r="B232" s="133"/>
      <c r="C232" s="133"/>
      <c r="D232" s="133"/>
      <c r="E232" s="133"/>
      <c r="F232" s="133"/>
      <c r="G232" s="133"/>
      <c r="H232" s="140"/>
    </row>
    <row r="233" spans="1:8" x14ac:dyDescent="0.35">
      <c r="A233" s="141" t="s">
        <v>265</v>
      </c>
      <c r="B233" s="141"/>
      <c r="C233" s="137"/>
      <c r="D233" s="137"/>
      <c r="E233" s="137"/>
      <c r="F233" s="137"/>
      <c r="G233" s="137"/>
      <c r="H233" s="137"/>
    </row>
    <row r="234" spans="1:8" x14ac:dyDescent="0.35">
      <c r="A234" s="136" t="s">
        <v>266</v>
      </c>
      <c r="B234" s="137"/>
      <c r="C234" s="138">
        <v>405352376.70890427</v>
      </c>
      <c r="D234" s="138">
        <v>630198169.73000383</v>
      </c>
      <c r="E234" s="138">
        <v>152301000.04918879</v>
      </c>
      <c r="F234" s="138">
        <v>131469033.27289578</v>
      </c>
      <c r="G234" s="138">
        <v>40065607.960853644</v>
      </c>
      <c r="H234" s="138">
        <v>1359386187.7218463</v>
      </c>
    </row>
    <row r="235" spans="1:8" x14ac:dyDescent="0.35">
      <c r="A235" s="155" t="s">
        <v>267</v>
      </c>
      <c r="B235" s="139"/>
      <c r="C235" s="153">
        <f t="shared" ref="C235:H235" si="81">C234</f>
        <v>405352376.70890427</v>
      </c>
      <c r="D235" s="153">
        <f t="shared" si="81"/>
        <v>630198169.73000383</v>
      </c>
      <c r="E235" s="153">
        <f>E234</f>
        <v>152301000.04918879</v>
      </c>
      <c r="F235" s="153">
        <f>F234</f>
        <v>131469033.27289578</v>
      </c>
      <c r="G235" s="153">
        <f>G234</f>
        <v>40065607.960853644</v>
      </c>
      <c r="H235" s="153">
        <f t="shared" si="81"/>
        <v>1359386187.7218463</v>
      </c>
    </row>
    <row r="236" spans="1:8" ht="16.5" x14ac:dyDescent="0.35">
      <c r="A236" s="142" t="s">
        <v>268</v>
      </c>
      <c r="B236" s="142"/>
      <c r="C236" s="142"/>
      <c r="D236" s="142"/>
      <c r="E236" s="142"/>
      <c r="F236" s="142"/>
      <c r="G236" s="142"/>
      <c r="H236" s="142"/>
    </row>
    <row r="237" spans="1:8" x14ac:dyDescent="0.35">
      <c r="A237" s="155" t="s">
        <v>269</v>
      </c>
      <c r="B237" s="143"/>
      <c r="C237" s="154">
        <f t="shared" ref="C237:D237" si="82">C231/C235</f>
        <v>0.35859948431583438</v>
      </c>
      <c r="D237" s="154">
        <f t="shared" si="82"/>
        <v>0.4589948603403185</v>
      </c>
      <c r="E237" s="154">
        <f>E231/E235</f>
        <v>2.3831448191217578E-2</v>
      </c>
      <c r="F237" s="154">
        <f>F231/F235</f>
        <v>0.16399450960933684</v>
      </c>
      <c r="G237" s="154">
        <f>G231/G235</f>
        <v>5.5288630222687402E-2</v>
      </c>
      <c r="H237" s="144"/>
    </row>
    <row r="238" spans="1:8" x14ac:dyDescent="0.35">
      <c r="A238" s="30"/>
      <c r="B238" s="30"/>
      <c r="C238" s="30"/>
      <c r="D238" s="30"/>
      <c r="E238" s="30"/>
      <c r="F238" s="30"/>
      <c r="G238" s="30"/>
      <c r="H238" s="30"/>
    </row>
    <row r="239" spans="1:8" ht="15.5" x14ac:dyDescent="0.35">
      <c r="A239" s="145" t="s">
        <v>270</v>
      </c>
      <c r="B239" s="30"/>
      <c r="C239" s="30"/>
      <c r="D239" s="30"/>
      <c r="E239" s="30"/>
      <c r="F239" s="30"/>
      <c r="G239" s="30"/>
      <c r="H239" s="30"/>
    </row>
    <row r="240" spans="1:8" x14ac:dyDescent="0.35">
      <c r="A240" s="30"/>
      <c r="B240" s="30"/>
      <c r="C240" s="30"/>
      <c r="D240" s="30"/>
      <c r="E240" s="30"/>
      <c r="F240" s="30"/>
      <c r="G240" s="30"/>
      <c r="H240" s="30"/>
    </row>
    <row r="241" spans="1:8" x14ac:dyDescent="0.35">
      <c r="A241" s="146" t="s">
        <v>247</v>
      </c>
      <c r="B241" s="146"/>
      <c r="C241" s="126" t="s">
        <v>20</v>
      </c>
      <c r="D241" s="126" t="s">
        <v>22</v>
      </c>
      <c r="E241" s="126" t="s">
        <v>23</v>
      </c>
      <c r="F241" s="126" t="s">
        <v>21</v>
      </c>
      <c r="G241" s="126" t="s">
        <v>248</v>
      </c>
      <c r="H241" s="126" t="s">
        <v>249</v>
      </c>
    </row>
    <row r="242" spans="1:8" x14ac:dyDescent="0.35">
      <c r="A242" s="147" t="s">
        <v>250</v>
      </c>
      <c r="B242" s="148"/>
      <c r="C242" s="149">
        <f>C217/C$235</f>
        <v>1.6661623024195383E-3</v>
      </c>
      <c r="D242" s="149">
        <f t="shared" ref="D242:H242" si="83">D217/D$235</f>
        <v>1.7268547916534955E-3</v>
      </c>
      <c r="E242" s="149">
        <f t="shared" ref="E242:G255" si="84">E217/E$235</f>
        <v>6.7339053775665629E-6</v>
      </c>
      <c r="F242" s="149">
        <f t="shared" si="84"/>
        <v>9.9953164955242867E-4</v>
      </c>
      <c r="G242" s="149">
        <f t="shared" si="84"/>
        <v>1.3022874076334945E-4</v>
      </c>
      <c r="H242" s="149">
        <f t="shared" si="83"/>
        <v>1.3986417762803676E-3</v>
      </c>
    </row>
    <row r="243" spans="1:8" x14ac:dyDescent="0.35">
      <c r="A243" s="147" t="s">
        <v>251</v>
      </c>
      <c r="B243" s="148"/>
      <c r="C243" s="149">
        <f t="shared" ref="C243:H255" si="85">C218/C$235</f>
        <v>6.8122083050532033E-3</v>
      </c>
      <c r="D243" s="149">
        <f t="shared" si="85"/>
        <v>1.1541006780552697E-2</v>
      </c>
      <c r="E243" s="149">
        <f t="shared" si="84"/>
        <v>4.1724413703440063E-6</v>
      </c>
      <c r="F243" s="149">
        <f t="shared" si="84"/>
        <v>2.9407762634867367E-3</v>
      </c>
      <c r="G243" s="149">
        <f t="shared" si="84"/>
        <v>-2.2020292774591469E-5</v>
      </c>
      <c r="H243" s="149">
        <f t="shared" si="85"/>
        <v>7.6658424913877005E-3</v>
      </c>
    </row>
    <row r="244" spans="1:8" x14ac:dyDescent="0.35">
      <c r="A244" s="147" t="s">
        <v>252</v>
      </c>
      <c r="B244" s="148"/>
      <c r="C244" s="149">
        <f t="shared" si="85"/>
        <v>7.0968013265857637E-4</v>
      </c>
      <c r="D244" s="149">
        <f t="shared" si="85"/>
        <v>1.3148855413854456E-3</v>
      </c>
      <c r="E244" s="149">
        <f t="shared" si="84"/>
        <v>8.8945035890407084E-5</v>
      </c>
      <c r="F244" s="149">
        <f t="shared" si="84"/>
        <v>1.5117047701186956E-3</v>
      </c>
      <c r="G244" s="149">
        <f t="shared" si="84"/>
        <v>1.076537389452383E-5</v>
      </c>
      <c r="H244" s="149">
        <f t="shared" si="85"/>
        <v>9.7766852859976217E-4</v>
      </c>
    </row>
    <row r="245" spans="1:8" x14ac:dyDescent="0.35">
      <c r="A245" s="147" t="s">
        <v>253</v>
      </c>
      <c r="B245" s="148"/>
      <c r="C245" s="149">
        <f t="shared" si="85"/>
        <v>3.3541386201237297E-3</v>
      </c>
      <c r="D245" s="149">
        <f t="shared" si="85"/>
        <v>3.726492090347732E-3</v>
      </c>
      <c r="E245" s="149">
        <f t="shared" si="84"/>
        <v>3.2293349204651454E-3</v>
      </c>
      <c r="F245" s="149">
        <f t="shared" si="84"/>
        <v>3.0880861693635838E-3</v>
      </c>
      <c r="G245" s="149">
        <f t="shared" si="84"/>
        <v>3.717835882006379E-3</v>
      </c>
      <c r="H245" s="149">
        <f t="shared" si="85"/>
        <v>3.4977643552776575E-3</v>
      </c>
    </row>
    <row r="246" spans="1:8" x14ac:dyDescent="0.35">
      <c r="A246" s="147" t="s">
        <v>254</v>
      </c>
      <c r="B246" s="148"/>
      <c r="C246" s="149">
        <f t="shared" si="85"/>
        <v>5.9608924532253429E-2</v>
      </c>
      <c r="D246" s="149">
        <f t="shared" si="85"/>
        <v>7.6143472255433498E-2</v>
      </c>
      <c r="E246" s="149">
        <f t="shared" si="84"/>
        <v>2.3612988198722959E-3</v>
      </c>
      <c r="F246" s="149">
        <f t="shared" si="84"/>
        <v>2.3792072942055122E-2</v>
      </c>
      <c r="G246" s="149">
        <f t="shared" si="84"/>
        <v>2.0416625400056287E-2</v>
      </c>
      <c r="H246" s="149">
        <f t="shared" si="85"/>
        <v>5.6241302350358936E-2</v>
      </c>
    </row>
    <row r="247" spans="1:8" x14ac:dyDescent="0.35">
      <c r="A247" s="147" t="s">
        <v>255</v>
      </c>
      <c r="B247" s="148"/>
      <c r="C247" s="149">
        <f t="shared" si="85"/>
        <v>1.8683108171313298E-3</v>
      </c>
      <c r="D247" s="149">
        <f t="shared" si="85"/>
        <v>8.7988294356133884E-3</v>
      </c>
      <c r="E247" s="149">
        <f t="shared" si="84"/>
        <v>3.4205325348013304E-3</v>
      </c>
      <c r="F247" s="149">
        <f t="shared" si="84"/>
        <v>4.0982188455909938E-3</v>
      </c>
      <c r="G247" s="149">
        <f t="shared" si="84"/>
        <v>3.0948122426337739E-3</v>
      </c>
      <c r="H247" s="149">
        <f t="shared" si="85"/>
        <v>5.5069452914909356E-3</v>
      </c>
    </row>
    <row r="248" spans="1:8" x14ac:dyDescent="0.35">
      <c r="A248" s="147" t="s">
        <v>256</v>
      </c>
      <c r="B248" s="148"/>
      <c r="C248" s="149">
        <f t="shared" si="85"/>
        <v>3.8168805443486697E-4</v>
      </c>
      <c r="D248" s="149">
        <f t="shared" si="85"/>
        <v>7.1086149895536468E-4</v>
      </c>
      <c r="E248" s="149">
        <f t="shared" si="84"/>
        <v>9.6753640452398895E-6</v>
      </c>
      <c r="F248" s="149">
        <f t="shared" si="84"/>
        <v>3.7508683776916882E-4</v>
      </c>
      <c r="G248" s="149">
        <f t="shared" si="84"/>
        <v>1.12542943911787E-4</v>
      </c>
      <c r="H248" s="149">
        <f t="shared" si="85"/>
        <v>4.8403960154019625E-4</v>
      </c>
    </row>
    <row r="249" spans="1:8" x14ac:dyDescent="0.35">
      <c r="A249" s="147" t="s">
        <v>257</v>
      </c>
      <c r="B249" s="148"/>
      <c r="C249" s="149">
        <f t="shared" si="85"/>
        <v>9.1626686386735975E-2</v>
      </c>
      <c r="D249" s="149">
        <f t="shared" si="85"/>
        <v>0.15071570256798791</v>
      </c>
      <c r="E249" s="149">
        <f t="shared" si="84"/>
        <v>2.8979745175234642E-4</v>
      </c>
      <c r="F249" s="149">
        <f t="shared" si="84"/>
        <v>9.6908207769293084E-2</v>
      </c>
      <c r="G249" s="149">
        <f t="shared" si="84"/>
        <v>-1.2205521081483424E-4</v>
      </c>
      <c r="H249" s="149">
        <f t="shared" si="85"/>
        <v>0.10659335141892526</v>
      </c>
    </row>
    <row r="250" spans="1:8" x14ac:dyDescent="0.35">
      <c r="A250" s="147" t="s">
        <v>258</v>
      </c>
      <c r="B250" s="148"/>
      <c r="C250" s="149">
        <f t="shared" si="85"/>
        <v>2.5355787466676258E-2</v>
      </c>
      <c r="D250" s="149">
        <f t="shared" si="85"/>
        <v>2.6279411166055974E-2</v>
      </c>
      <c r="E250" s="149">
        <f t="shared" si="84"/>
        <v>1.0246439519944633E-4</v>
      </c>
      <c r="F250" s="149">
        <f t="shared" si="84"/>
        <v>4.3378955521443131E-4</v>
      </c>
      <c r="G250" s="149">
        <f t="shared" si="84"/>
        <v>1.9818984814437839E-3</v>
      </c>
      <c r="H250" s="149">
        <f t="shared" si="85"/>
        <v>1.9855510572392709E-2</v>
      </c>
    </row>
    <row r="251" spans="1:8" x14ac:dyDescent="0.35">
      <c r="A251" s="147" t="s">
        <v>259</v>
      </c>
      <c r="B251" s="148"/>
      <c r="C251" s="149">
        <f t="shared" si="85"/>
        <v>0.15167177509096735</v>
      </c>
      <c r="D251" s="149">
        <f t="shared" si="85"/>
        <v>0.1605912867768686</v>
      </c>
      <c r="E251" s="149">
        <f t="shared" si="84"/>
        <v>6.0857895228638226E-4</v>
      </c>
      <c r="F251" s="149">
        <f t="shared" si="84"/>
        <v>1.4955610580926355E-2</v>
      </c>
      <c r="G251" s="149">
        <f t="shared" si="84"/>
        <v>1.065172033838792E-2</v>
      </c>
      <c r="H251" s="149">
        <f t="shared" si="85"/>
        <v>0.12150373860298216</v>
      </c>
    </row>
    <row r="252" spans="1:8" x14ac:dyDescent="0.35">
      <c r="A252" s="147" t="s">
        <v>260</v>
      </c>
      <c r="B252" s="148"/>
      <c r="C252" s="149">
        <f t="shared" si="85"/>
        <v>0</v>
      </c>
      <c r="D252" s="149">
        <f t="shared" si="85"/>
        <v>5.7230828409501877E-5</v>
      </c>
      <c r="E252" s="149">
        <f t="shared" si="84"/>
        <v>0</v>
      </c>
      <c r="F252" s="149">
        <f t="shared" si="84"/>
        <v>0</v>
      </c>
      <c r="G252" s="149">
        <f t="shared" si="84"/>
        <v>0</v>
      </c>
      <c r="H252" s="149">
        <f t="shared" si="85"/>
        <v>2.6531653507707896E-5</v>
      </c>
    </row>
    <row r="253" spans="1:8" x14ac:dyDescent="0.35">
      <c r="A253" s="147" t="s">
        <v>261</v>
      </c>
      <c r="B253" s="148"/>
      <c r="C253" s="149">
        <f t="shared" si="85"/>
        <v>1.0075275620079521E-3</v>
      </c>
      <c r="D253" s="149">
        <f t="shared" si="85"/>
        <v>1.0729738519004884E-3</v>
      </c>
      <c r="E253" s="149">
        <f t="shared" si="84"/>
        <v>1.9210909738331787E-4</v>
      </c>
      <c r="F253" s="149">
        <f t="shared" si="84"/>
        <v>8.8190590155633078E-4</v>
      </c>
      <c r="G253" s="149">
        <f t="shared" si="84"/>
        <v>1.115227651827177E-3</v>
      </c>
      <c r="H253" s="149">
        <f t="shared" si="85"/>
        <v>9.3753626368813761E-4</v>
      </c>
    </row>
    <row r="254" spans="1:8" x14ac:dyDescent="0.35">
      <c r="A254" s="147" t="s">
        <v>262</v>
      </c>
      <c r="B254" s="148"/>
      <c r="C254" s="149">
        <f t="shared" si="85"/>
        <v>1.0328199255683884E-3</v>
      </c>
      <c r="D254" s="149">
        <f t="shared" si="85"/>
        <v>1.9405101468415564E-3</v>
      </c>
      <c r="E254" s="149">
        <f t="shared" si="84"/>
        <v>1.4573366648828E-6</v>
      </c>
      <c r="F254" s="149">
        <f t="shared" si="84"/>
        <v>5.7496713589963032E-4</v>
      </c>
      <c r="G254" s="149">
        <f t="shared" si="84"/>
        <v>-3.682583826361994E-6</v>
      </c>
      <c r="H254" s="149">
        <f t="shared" si="85"/>
        <v>1.2632368581685883E-3</v>
      </c>
    </row>
    <row r="255" spans="1:8" x14ac:dyDescent="0.35">
      <c r="A255" s="147" t="s">
        <v>263</v>
      </c>
      <c r="B255" s="148"/>
      <c r="C255" s="149">
        <f t="shared" si="85"/>
        <v>1.3503775119803838E-2</v>
      </c>
      <c r="D255" s="149">
        <f t="shared" si="85"/>
        <v>1.4375342608312696E-2</v>
      </c>
      <c r="E255" s="149">
        <f t="shared" si="84"/>
        <v>1.3516347936108872E-2</v>
      </c>
      <c r="F255" s="149">
        <f t="shared" si="84"/>
        <v>1.3434551188510281E-2</v>
      </c>
      <c r="G255" s="149">
        <f t="shared" si="84"/>
        <v>1.4204731255178201E-2</v>
      </c>
      <c r="H255" s="149">
        <f t="shared" si="85"/>
        <v>1.3923198624391458E-2</v>
      </c>
    </row>
    <row r="256" spans="1:8" x14ac:dyDescent="0.35">
      <c r="A256" s="155" t="s">
        <v>264</v>
      </c>
      <c r="B256" s="150"/>
      <c r="C256" s="154">
        <f t="shared" ref="C256:H256" si="86">SUM(C242:C255)</f>
        <v>0.35859948431583438</v>
      </c>
      <c r="D256" s="154">
        <f t="shared" si="86"/>
        <v>0.45899486034031833</v>
      </c>
      <c r="E256" s="154">
        <f>SUM(E242:E255)</f>
        <v>2.3831448191217575E-2</v>
      </c>
      <c r="F256" s="154">
        <f>SUM(F242:F255)</f>
        <v>0.16399450960933681</v>
      </c>
      <c r="G256" s="154">
        <f>SUM(G242:G255)</f>
        <v>5.5288630222687402E-2</v>
      </c>
      <c r="H256" s="154">
        <f t="shared" si="86"/>
        <v>0.3398753083889916</v>
      </c>
    </row>
    <row r="257" spans="8:8" x14ac:dyDescent="0.35">
      <c r="H257" s="15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activeCell="B3" sqref="B3:C8"/>
    </sheetView>
  </sheetViews>
  <sheetFormatPr defaultColWidth="9.1796875" defaultRowHeight="14.5" x14ac:dyDescent="0.35"/>
  <cols>
    <col min="1" max="1" width="9.1796875" style="24"/>
    <col min="2" max="2" width="23.26953125" style="24" customWidth="1"/>
    <col min="3" max="3" width="69" style="24" customWidth="1"/>
    <col min="4" max="16384" width="9.1796875" style="24"/>
  </cols>
  <sheetData>
    <row r="1" spans="1:3" ht="15.5" x14ac:dyDescent="0.35">
      <c r="A1" s="23" t="s">
        <v>74</v>
      </c>
    </row>
    <row r="2" spans="1:3" customFormat="1" ht="29" thickBot="1" x14ac:dyDescent="0.7">
      <c r="A2" s="13"/>
    </row>
    <row r="3" spans="1:3" ht="15" thickBot="1" x14ac:dyDescent="0.4">
      <c r="B3" s="26" t="s">
        <v>81</v>
      </c>
      <c r="C3" s="27" t="s">
        <v>19</v>
      </c>
    </row>
    <row r="4" spans="1:3" x14ac:dyDescent="0.35">
      <c r="B4" s="66" t="s">
        <v>49</v>
      </c>
      <c r="C4" s="67" t="s">
        <v>75</v>
      </c>
    </row>
    <row r="5" spans="1:3" ht="43.5" x14ac:dyDescent="0.35">
      <c r="B5" s="68" t="s">
        <v>26</v>
      </c>
      <c r="C5" s="69" t="s">
        <v>80</v>
      </c>
    </row>
    <row r="6" spans="1:3" ht="29" x14ac:dyDescent="0.35">
      <c r="B6" s="68" t="s">
        <v>27</v>
      </c>
      <c r="C6" s="69" t="s">
        <v>79</v>
      </c>
    </row>
    <row r="7" spans="1:3" ht="29" x14ac:dyDescent="0.35">
      <c r="B7" s="68" t="s">
        <v>76</v>
      </c>
      <c r="C7" s="69" t="s">
        <v>77</v>
      </c>
    </row>
    <row r="8" spans="1:3" ht="15" thickBot="1" x14ac:dyDescent="0.4">
      <c r="B8" s="70" t="s">
        <v>23</v>
      </c>
      <c r="C8" s="71" t="s">
        <v>78</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D3" sqref="D3:D8"/>
    </sheetView>
  </sheetViews>
  <sheetFormatPr defaultRowHeight="14.5" x14ac:dyDescent="0.35"/>
  <cols>
    <col min="2" max="2" width="20.453125" customWidth="1"/>
    <col min="3" max="3" width="6.1796875" customWidth="1"/>
    <col min="4" max="4" width="61.08984375" customWidth="1"/>
  </cols>
  <sheetData>
    <row r="1" spans="1:4" ht="15.5" x14ac:dyDescent="0.35">
      <c r="A1" s="1" t="s">
        <v>35</v>
      </c>
    </row>
    <row r="2" spans="1:4" ht="29" thickBot="1" x14ac:dyDescent="0.7">
      <c r="A2" s="13"/>
    </row>
    <row r="3" spans="1:4" ht="15" thickBot="1" x14ac:dyDescent="0.4">
      <c r="B3" s="79" t="s">
        <v>29</v>
      </c>
      <c r="D3" s="79" t="s">
        <v>30</v>
      </c>
    </row>
    <row r="4" spans="1:4" x14ac:dyDescent="0.35">
      <c r="B4" s="80" t="s">
        <v>127</v>
      </c>
      <c r="D4" s="80" t="s">
        <v>31</v>
      </c>
    </row>
    <row r="5" spans="1:4" x14ac:dyDescent="0.35">
      <c r="B5" s="81" t="s">
        <v>32</v>
      </c>
      <c r="D5" s="81" t="s">
        <v>283</v>
      </c>
    </row>
    <row r="6" spans="1:4" ht="15" thickBot="1" x14ac:dyDescent="0.4">
      <c r="B6" s="82" t="s">
        <v>33</v>
      </c>
      <c r="D6" s="81" t="s">
        <v>34</v>
      </c>
    </row>
    <row r="7" spans="1:4" x14ac:dyDescent="0.35">
      <c r="D7" s="81" t="s">
        <v>181</v>
      </c>
    </row>
    <row r="8" spans="1:4" ht="15" thickBot="1" x14ac:dyDescent="0.4">
      <c r="D8" s="82" t="s">
        <v>182</v>
      </c>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opLeftCell="A23" zoomScale="85" zoomScaleNormal="85" workbookViewId="0">
      <selection activeCell="H31" sqref="H31:K44"/>
    </sheetView>
  </sheetViews>
  <sheetFormatPr defaultColWidth="9.1796875" defaultRowHeight="14.5" x14ac:dyDescent="0.35"/>
  <cols>
    <col min="1" max="1" width="9.1796875" style="2"/>
    <col min="2" max="2" width="21.453125" style="5" customWidth="1"/>
    <col min="3" max="3" width="11" style="5" bestFit="1" customWidth="1"/>
    <col min="4" max="4" width="9.1796875" style="5"/>
    <col min="5" max="5" width="18.7265625" style="5" customWidth="1"/>
    <col min="6" max="7" width="9.1796875" style="2"/>
    <col min="8" max="8" width="25.54296875" style="5" customWidth="1"/>
    <col min="9" max="9" width="7" style="5" customWidth="1"/>
    <col min="10" max="10" width="7.1796875" style="5" customWidth="1"/>
    <col min="11" max="11" width="30" style="5" customWidth="1"/>
    <col min="12" max="16384" width="9.1796875" style="2"/>
  </cols>
  <sheetData>
    <row r="1" spans="1:13" ht="15.5" x14ac:dyDescent="0.35">
      <c r="A1" s="28" t="s">
        <v>36</v>
      </c>
      <c r="B1" s="29"/>
      <c r="C1" s="29"/>
      <c r="D1" s="29"/>
      <c r="E1" s="29"/>
      <c r="F1" s="30"/>
      <c r="G1" s="30"/>
      <c r="H1" s="29"/>
      <c r="I1" s="29"/>
      <c r="J1" s="29"/>
      <c r="K1" s="29"/>
      <c r="L1" s="30"/>
      <c r="M1" s="30"/>
    </row>
    <row r="2" spans="1:13" ht="9.75" customHeight="1" thickBot="1" x14ac:dyDescent="0.7">
      <c r="A2" s="31"/>
      <c r="B2" s="29"/>
      <c r="C2" s="29"/>
      <c r="D2" s="29"/>
      <c r="E2" s="29"/>
      <c r="F2" s="30"/>
      <c r="G2" s="30"/>
      <c r="H2" s="29"/>
      <c r="I2" s="29"/>
      <c r="J2" s="29"/>
      <c r="K2" s="29"/>
      <c r="L2" s="30"/>
      <c r="M2" s="30"/>
    </row>
    <row r="3" spans="1:13" ht="18" customHeight="1" thickBot="1" x14ac:dyDescent="0.4">
      <c r="A3" s="30"/>
      <c r="B3" s="121" t="s">
        <v>29</v>
      </c>
      <c r="C3" s="29"/>
      <c r="D3" s="32"/>
      <c r="E3" s="29"/>
      <c r="F3" s="30"/>
      <c r="G3" s="30"/>
      <c r="H3" s="181" t="s">
        <v>58</v>
      </c>
      <c r="I3" s="182"/>
      <c r="J3" s="183"/>
      <c r="K3" s="29"/>
      <c r="L3" s="30"/>
      <c r="M3" s="30"/>
    </row>
    <row r="4" spans="1:13" ht="15" thickBot="1" x14ac:dyDescent="0.4">
      <c r="A4" s="30"/>
      <c r="B4" s="29"/>
      <c r="C4" s="29"/>
      <c r="D4" s="29"/>
      <c r="E4" s="29"/>
      <c r="F4" s="30"/>
      <c r="G4" s="30"/>
      <c r="H4" s="29"/>
      <c r="I4" s="29"/>
      <c r="J4" s="29"/>
      <c r="K4" s="29"/>
      <c r="L4" s="30"/>
      <c r="M4" s="30"/>
    </row>
    <row r="5" spans="1:13" x14ac:dyDescent="0.35">
      <c r="A5" s="30"/>
      <c r="B5" s="29"/>
      <c r="C5" s="29"/>
      <c r="D5" s="29"/>
      <c r="E5" s="33" t="s">
        <v>38</v>
      </c>
      <c r="F5" s="30"/>
      <c r="G5" s="30"/>
      <c r="H5" s="29"/>
      <c r="I5" s="29"/>
      <c r="J5" s="29"/>
      <c r="K5" s="33" t="s">
        <v>50</v>
      </c>
      <c r="L5" s="30"/>
      <c r="M5" s="30"/>
    </row>
    <row r="6" spans="1:13" ht="15" thickBot="1" x14ac:dyDescent="0.4">
      <c r="A6" s="30"/>
      <c r="B6" s="29"/>
      <c r="C6" s="29"/>
      <c r="D6" s="29"/>
      <c r="E6" s="34" t="s">
        <v>183</v>
      </c>
      <c r="F6" s="30"/>
      <c r="G6" s="30"/>
      <c r="H6" s="29"/>
      <c r="I6" s="29"/>
      <c r="J6" s="29"/>
      <c r="K6" s="34" t="s">
        <v>47</v>
      </c>
      <c r="L6" s="30"/>
      <c r="M6" s="30"/>
    </row>
    <row r="7" spans="1:13" ht="15" thickBot="1" x14ac:dyDescent="0.4">
      <c r="A7" s="30"/>
      <c r="B7" s="29"/>
      <c r="C7" s="29"/>
      <c r="D7" s="29"/>
      <c r="E7" s="29"/>
      <c r="F7" s="30"/>
      <c r="G7" s="30"/>
      <c r="H7" s="29"/>
      <c r="I7" s="29"/>
      <c r="J7" s="29"/>
      <c r="K7" s="29"/>
      <c r="L7" s="30"/>
      <c r="M7" s="30"/>
    </row>
    <row r="8" spans="1:13" ht="44" thickBot="1" x14ac:dyDescent="0.4">
      <c r="A8" s="30"/>
      <c r="B8" s="184" t="s">
        <v>37</v>
      </c>
      <c r="C8" s="35"/>
      <c r="D8" s="29"/>
      <c r="E8" s="36" t="s">
        <v>48</v>
      </c>
      <c r="F8" s="30"/>
      <c r="G8" s="30"/>
      <c r="H8" s="184" t="s">
        <v>63</v>
      </c>
      <c r="I8" s="35"/>
      <c r="J8" s="29"/>
      <c r="K8" s="36" t="s">
        <v>53</v>
      </c>
      <c r="L8" s="30"/>
      <c r="M8" s="30"/>
    </row>
    <row r="9" spans="1:13" ht="15" thickBot="1" x14ac:dyDescent="0.4">
      <c r="A9" s="30"/>
      <c r="B9" s="185"/>
      <c r="C9" s="29"/>
      <c r="D9" s="29"/>
      <c r="E9" s="34" t="s">
        <v>21</v>
      </c>
      <c r="F9" s="30"/>
      <c r="G9" s="30"/>
      <c r="H9" s="185"/>
      <c r="I9" s="29"/>
      <c r="J9" s="29"/>
      <c r="K9" s="12" t="s">
        <v>26</v>
      </c>
      <c r="L9" s="30"/>
      <c r="M9" s="30"/>
    </row>
    <row r="10" spans="1:13" ht="15" thickBot="1" x14ac:dyDescent="0.4">
      <c r="A10" s="30"/>
      <c r="B10" s="29"/>
      <c r="C10" s="29"/>
      <c r="D10" s="29"/>
      <c r="E10" s="29"/>
      <c r="F10" s="30"/>
      <c r="G10" s="30"/>
      <c r="H10" s="29"/>
      <c r="I10" s="29"/>
      <c r="J10" s="29"/>
      <c r="K10" s="29"/>
      <c r="L10" s="30"/>
      <c r="M10" s="30"/>
    </row>
    <row r="11" spans="1:13" x14ac:dyDescent="0.35">
      <c r="A11" s="30"/>
      <c r="B11" s="29"/>
      <c r="C11" s="29"/>
      <c r="D11" s="29"/>
      <c r="E11" s="36" t="s">
        <v>39</v>
      </c>
      <c r="F11" s="30"/>
      <c r="G11" s="30"/>
      <c r="H11" s="29"/>
      <c r="I11" s="29"/>
      <c r="J11" s="29"/>
      <c r="K11" s="36" t="s">
        <v>52</v>
      </c>
      <c r="L11" s="30"/>
      <c r="M11" s="30"/>
    </row>
    <row r="12" spans="1:13" ht="15" thickBot="1" x14ac:dyDescent="0.4">
      <c r="A12" s="30"/>
      <c r="B12" s="29"/>
      <c r="C12" s="29"/>
      <c r="D12" s="29"/>
      <c r="E12" s="34" t="s">
        <v>40</v>
      </c>
      <c r="F12" s="30"/>
      <c r="G12" s="30"/>
      <c r="H12" s="29"/>
      <c r="I12" s="29"/>
      <c r="J12" s="29"/>
      <c r="K12" s="34" t="s">
        <v>20</v>
      </c>
      <c r="L12" s="30"/>
      <c r="M12" s="30"/>
    </row>
    <row r="13" spans="1:13" ht="15" thickBot="1" x14ac:dyDescent="0.4">
      <c r="A13" s="30"/>
      <c r="B13" s="29"/>
      <c r="C13" s="29"/>
      <c r="D13" s="29"/>
      <c r="E13" s="29"/>
      <c r="F13" s="30"/>
      <c r="G13" s="30"/>
      <c r="H13" s="29"/>
      <c r="I13" s="29"/>
      <c r="J13" s="29"/>
      <c r="K13" s="29"/>
      <c r="L13" s="30"/>
      <c r="M13" s="30"/>
    </row>
    <row r="14" spans="1:13" x14ac:dyDescent="0.35">
      <c r="A14" s="30"/>
      <c r="B14" s="29"/>
      <c r="C14" s="29"/>
      <c r="D14" s="29"/>
      <c r="E14" s="29"/>
      <c r="F14" s="30"/>
      <c r="G14" s="30"/>
      <c r="H14" s="29"/>
      <c r="I14" s="29"/>
      <c r="J14" s="29"/>
      <c r="K14" s="36" t="s">
        <v>54</v>
      </c>
      <c r="L14" s="30"/>
      <c r="M14" s="30"/>
    </row>
    <row r="15" spans="1:13" ht="15" thickBot="1" x14ac:dyDescent="0.4">
      <c r="A15" s="30"/>
      <c r="B15" s="29"/>
      <c r="C15" s="29"/>
      <c r="D15" s="29"/>
      <c r="E15" s="29"/>
      <c r="F15" s="30"/>
      <c r="G15" s="30"/>
      <c r="H15" s="29"/>
      <c r="I15" s="29"/>
      <c r="J15" s="29"/>
      <c r="K15" s="34" t="s">
        <v>27</v>
      </c>
      <c r="L15" s="30"/>
      <c r="M15" s="30"/>
    </row>
    <row r="16" spans="1:13" x14ac:dyDescent="0.35">
      <c r="A16" s="30"/>
      <c r="B16" s="29"/>
      <c r="C16" s="29"/>
      <c r="D16" s="29"/>
      <c r="E16" s="29"/>
      <c r="F16" s="30"/>
      <c r="G16" s="30"/>
      <c r="H16" s="29"/>
      <c r="I16" s="29"/>
      <c r="J16" s="29"/>
      <c r="K16" s="29"/>
      <c r="L16" s="30"/>
      <c r="M16" s="30"/>
    </row>
    <row r="17" spans="1:13" ht="9" customHeight="1" thickBot="1" x14ac:dyDescent="0.4">
      <c r="A17" s="30"/>
      <c r="B17" s="29"/>
      <c r="C17" s="29"/>
      <c r="D17" s="29"/>
      <c r="E17" s="29"/>
      <c r="F17" s="30"/>
      <c r="G17" s="30"/>
      <c r="H17" s="29"/>
      <c r="I17" s="29"/>
      <c r="J17" s="29"/>
      <c r="K17" s="29"/>
      <c r="L17" s="30"/>
      <c r="M17" s="30"/>
    </row>
    <row r="18" spans="1:13" x14ac:dyDescent="0.35">
      <c r="A18" s="30"/>
      <c r="B18" s="29"/>
      <c r="C18" s="29"/>
      <c r="D18" s="29"/>
      <c r="E18" s="33" t="s">
        <v>38</v>
      </c>
      <c r="F18" s="30"/>
      <c r="G18" s="30"/>
      <c r="H18" s="29"/>
      <c r="I18" s="29"/>
      <c r="J18" s="29"/>
      <c r="K18" s="33" t="s">
        <v>50</v>
      </c>
      <c r="L18" s="30"/>
      <c r="M18" s="30"/>
    </row>
    <row r="19" spans="1:13" ht="15" thickBot="1" x14ac:dyDescent="0.4">
      <c r="A19" s="30"/>
      <c r="B19" s="29"/>
      <c r="C19" s="29"/>
      <c r="D19" s="29"/>
      <c r="E19" s="34" t="s">
        <v>184</v>
      </c>
      <c r="F19" s="30"/>
      <c r="G19" s="30"/>
      <c r="H19" s="29"/>
      <c r="I19" s="29"/>
      <c r="J19" s="29"/>
      <c r="K19" s="34" t="s">
        <v>47</v>
      </c>
      <c r="L19" s="30"/>
      <c r="M19" s="30"/>
    </row>
    <row r="20" spans="1:13" ht="15" thickBot="1" x14ac:dyDescent="0.4">
      <c r="A20" s="30"/>
      <c r="B20" s="29"/>
      <c r="C20" s="29"/>
      <c r="D20" s="29"/>
      <c r="E20" s="29"/>
      <c r="F20" s="30"/>
      <c r="G20" s="30"/>
      <c r="H20" s="29"/>
      <c r="I20" s="29"/>
      <c r="J20" s="29"/>
      <c r="K20" s="29"/>
      <c r="L20" s="30"/>
      <c r="M20" s="30"/>
    </row>
    <row r="21" spans="1:13" ht="29.5" thickBot="1" x14ac:dyDescent="0.4">
      <c r="A21" s="30"/>
      <c r="B21" s="184" t="s">
        <v>41</v>
      </c>
      <c r="C21" s="35"/>
      <c r="D21" s="29"/>
      <c r="E21" s="36" t="s">
        <v>44</v>
      </c>
      <c r="F21" s="30"/>
      <c r="G21" s="30"/>
      <c r="H21" s="184" t="s">
        <v>62</v>
      </c>
      <c r="I21" s="35"/>
      <c r="J21" s="29"/>
      <c r="K21" s="36" t="s">
        <v>55</v>
      </c>
      <c r="L21" s="30"/>
      <c r="M21" s="30"/>
    </row>
    <row r="22" spans="1:13" ht="15" thickBot="1" x14ac:dyDescent="0.4">
      <c r="A22" s="30"/>
      <c r="B22" s="185"/>
      <c r="C22" s="29"/>
      <c r="D22" s="29"/>
      <c r="E22" s="34" t="s">
        <v>21</v>
      </c>
      <c r="F22" s="30"/>
      <c r="G22" s="30"/>
      <c r="H22" s="185"/>
      <c r="I22" s="29"/>
      <c r="J22" s="29"/>
      <c r="K22" s="12" t="s">
        <v>26</v>
      </c>
      <c r="L22" s="30"/>
      <c r="M22" s="30"/>
    </row>
    <row r="23" spans="1:13" ht="15" thickBot="1" x14ac:dyDescent="0.4">
      <c r="A23" s="30"/>
      <c r="B23" s="29"/>
      <c r="C23" s="29"/>
      <c r="D23" s="29"/>
      <c r="E23" s="29"/>
      <c r="F23" s="30"/>
      <c r="G23" s="30"/>
      <c r="H23" s="29"/>
      <c r="I23" s="29"/>
      <c r="J23" s="29"/>
      <c r="K23" s="29"/>
      <c r="L23" s="30"/>
      <c r="M23" s="30"/>
    </row>
    <row r="24" spans="1:13" x14ac:dyDescent="0.35">
      <c r="A24" s="30"/>
      <c r="B24" s="29"/>
      <c r="C24" s="29"/>
      <c r="D24" s="29"/>
      <c r="E24" s="36" t="s">
        <v>39</v>
      </c>
      <c r="F24" s="30"/>
      <c r="G24" s="30"/>
      <c r="H24" s="29"/>
      <c r="I24" s="29"/>
      <c r="J24" s="29"/>
      <c r="K24" s="36" t="s">
        <v>52</v>
      </c>
      <c r="L24" s="30"/>
      <c r="M24" s="30"/>
    </row>
    <row r="25" spans="1:13" ht="15" thickBot="1" x14ac:dyDescent="0.4">
      <c r="A25" s="30"/>
      <c r="B25" s="29"/>
      <c r="C25" s="29"/>
      <c r="D25" s="29"/>
      <c r="E25" s="34" t="s">
        <v>45</v>
      </c>
      <c r="F25" s="30"/>
      <c r="G25" s="30"/>
      <c r="H25" s="29"/>
      <c r="I25" s="29"/>
      <c r="J25" s="29"/>
      <c r="K25" s="34" t="s">
        <v>22</v>
      </c>
      <c r="L25" s="30"/>
      <c r="M25" s="30"/>
    </row>
    <row r="26" spans="1:13" ht="15" thickBot="1" x14ac:dyDescent="0.4">
      <c r="A26" s="30"/>
      <c r="B26" s="29"/>
      <c r="C26" s="29"/>
      <c r="D26" s="29"/>
      <c r="E26" s="29"/>
      <c r="F26" s="30"/>
      <c r="G26" s="30"/>
      <c r="H26" s="29"/>
      <c r="I26" s="29"/>
      <c r="J26" s="29"/>
      <c r="K26" s="29"/>
      <c r="L26" s="30"/>
      <c r="M26" s="30"/>
    </row>
    <row r="27" spans="1:13" x14ac:dyDescent="0.35">
      <c r="A27" s="30"/>
      <c r="B27" s="29"/>
      <c r="C27" s="29"/>
      <c r="D27" s="29"/>
      <c r="E27" s="29"/>
      <c r="F27" s="30"/>
      <c r="G27" s="30"/>
      <c r="H27" s="29"/>
      <c r="I27" s="29"/>
      <c r="J27" s="29"/>
      <c r="K27" s="36" t="s">
        <v>56</v>
      </c>
      <c r="L27" s="30"/>
      <c r="M27" s="30"/>
    </row>
    <row r="28" spans="1:13" ht="15" thickBot="1" x14ac:dyDescent="0.4">
      <c r="A28" s="30"/>
      <c r="B28" s="29"/>
      <c r="C28" s="29"/>
      <c r="D28" s="29"/>
      <c r="E28" s="29"/>
      <c r="F28" s="30"/>
      <c r="G28" s="30"/>
      <c r="H28" s="29"/>
      <c r="I28" s="29"/>
      <c r="J28" s="29"/>
      <c r="K28" s="34" t="s">
        <v>27</v>
      </c>
      <c r="L28" s="30"/>
      <c r="M28" s="30"/>
    </row>
    <row r="29" spans="1:13" x14ac:dyDescent="0.35">
      <c r="A29" s="30"/>
      <c r="B29" s="29"/>
      <c r="C29" s="29"/>
      <c r="D29" s="29"/>
      <c r="E29" s="29"/>
      <c r="F29" s="30"/>
      <c r="G29" s="30"/>
      <c r="H29" s="29"/>
      <c r="I29" s="29"/>
      <c r="J29" s="29"/>
      <c r="K29" s="29"/>
      <c r="L29" s="30"/>
      <c r="M29" s="30"/>
    </row>
    <row r="30" spans="1:13" ht="15" thickBot="1" x14ac:dyDescent="0.4">
      <c r="A30" s="30"/>
      <c r="B30" s="29"/>
      <c r="C30" s="29"/>
      <c r="D30" s="29"/>
      <c r="E30" s="29"/>
      <c r="F30" s="30"/>
      <c r="G30" s="30"/>
      <c r="H30" s="29"/>
      <c r="I30" s="29"/>
      <c r="J30" s="29"/>
      <c r="K30" s="29"/>
      <c r="L30" s="30"/>
      <c r="M30" s="30"/>
    </row>
    <row r="31" spans="1:13" x14ac:dyDescent="0.35">
      <c r="A31" s="30"/>
      <c r="B31" s="29"/>
      <c r="C31" s="29"/>
      <c r="D31" s="29"/>
      <c r="E31" s="33" t="s">
        <v>46</v>
      </c>
      <c r="F31" s="30"/>
      <c r="G31" s="30"/>
      <c r="H31" s="29"/>
      <c r="I31" s="29"/>
      <c r="J31" s="29"/>
      <c r="K31" s="33" t="s">
        <v>50</v>
      </c>
      <c r="L31" s="30"/>
      <c r="M31" s="30"/>
    </row>
    <row r="32" spans="1:13" ht="15" thickBot="1" x14ac:dyDescent="0.4">
      <c r="A32" s="30"/>
      <c r="B32" s="29"/>
      <c r="C32" s="29"/>
      <c r="D32" s="29"/>
      <c r="E32" s="34" t="s">
        <v>183</v>
      </c>
      <c r="F32" s="30"/>
      <c r="G32" s="30"/>
      <c r="H32" s="29"/>
      <c r="I32" s="29"/>
      <c r="J32" s="29"/>
      <c r="K32" s="34" t="s">
        <v>47</v>
      </c>
      <c r="L32" s="30"/>
      <c r="M32" s="30"/>
    </row>
    <row r="33" spans="1:13" x14ac:dyDescent="0.35">
      <c r="A33" s="30"/>
      <c r="B33" s="184" t="s">
        <v>42</v>
      </c>
      <c r="C33" s="35"/>
      <c r="D33" s="29"/>
      <c r="E33" s="30"/>
      <c r="F33" s="30"/>
      <c r="G33" s="30"/>
      <c r="H33" s="184" t="s">
        <v>60</v>
      </c>
      <c r="I33" s="35"/>
      <c r="J33" s="29"/>
      <c r="K33" s="30"/>
      <c r="L33" s="30"/>
      <c r="M33" s="30"/>
    </row>
    <row r="34" spans="1:13" ht="15" thickBot="1" x14ac:dyDescent="0.4">
      <c r="A34" s="30"/>
      <c r="B34" s="185"/>
      <c r="C34" s="29"/>
      <c r="D34" s="29"/>
      <c r="E34" s="30"/>
      <c r="F34" s="30"/>
      <c r="G34" s="30"/>
      <c r="H34" s="185"/>
      <c r="I34" s="29"/>
      <c r="J34" s="29"/>
      <c r="K34" s="30"/>
      <c r="L34" s="30"/>
      <c r="M34" s="30"/>
    </row>
    <row r="35" spans="1:13" ht="15" thickBot="1" x14ac:dyDescent="0.4">
      <c r="A35" s="30"/>
      <c r="B35" s="29"/>
      <c r="C35" s="29"/>
      <c r="D35" s="29"/>
      <c r="E35" s="36" t="s">
        <v>39</v>
      </c>
      <c r="F35" s="30"/>
      <c r="G35" s="30"/>
      <c r="H35" s="29"/>
      <c r="I35" s="29"/>
      <c r="J35" s="29"/>
      <c r="K35" s="36" t="s">
        <v>39</v>
      </c>
      <c r="L35" s="30"/>
      <c r="M35" s="30"/>
    </row>
    <row r="36" spans="1:13" ht="15" thickBot="1" x14ac:dyDescent="0.4">
      <c r="A36" s="30"/>
      <c r="B36" s="29"/>
      <c r="C36" s="29"/>
      <c r="D36" s="29"/>
      <c r="E36" s="34" t="s">
        <v>21</v>
      </c>
      <c r="F36" s="30"/>
      <c r="G36" s="30"/>
      <c r="H36" s="29"/>
      <c r="I36" s="29"/>
      <c r="J36" s="29"/>
      <c r="K36" s="12" t="s">
        <v>26</v>
      </c>
      <c r="L36" s="30"/>
      <c r="M36" s="30"/>
    </row>
    <row r="37" spans="1:13" x14ac:dyDescent="0.35">
      <c r="A37" s="30"/>
      <c r="B37" s="29"/>
      <c r="C37" s="29"/>
      <c r="D37" s="29"/>
      <c r="E37" s="37"/>
      <c r="F37" s="30"/>
      <c r="G37" s="30"/>
      <c r="H37" s="29"/>
      <c r="I37" s="29"/>
      <c r="J37" s="29"/>
      <c r="K37" s="37"/>
      <c r="L37" s="30"/>
      <c r="M37" s="30"/>
    </row>
    <row r="38" spans="1:13" ht="15" thickBot="1" x14ac:dyDescent="0.4">
      <c r="A38" s="30"/>
      <c r="B38" s="29"/>
      <c r="C38" s="29"/>
      <c r="D38" s="29"/>
      <c r="E38" s="29"/>
      <c r="F38" s="30"/>
      <c r="G38" s="30"/>
      <c r="H38" s="29"/>
      <c r="I38" s="29"/>
      <c r="J38" s="29"/>
      <c r="K38" s="29"/>
      <c r="L38" s="30"/>
      <c r="M38" s="30"/>
    </row>
    <row r="39" spans="1:13" x14ac:dyDescent="0.35">
      <c r="A39" s="30"/>
      <c r="B39" s="29"/>
      <c r="C39" s="29"/>
      <c r="D39" s="29"/>
      <c r="E39" s="29"/>
      <c r="F39" s="30"/>
      <c r="G39" s="30"/>
      <c r="H39" s="29"/>
      <c r="I39" s="29"/>
      <c r="J39" s="29"/>
      <c r="K39" s="33" t="s">
        <v>50</v>
      </c>
      <c r="L39" s="30"/>
      <c r="M39" s="30"/>
    </row>
    <row r="40" spans="1:13" ht="15" thickBot="1" x14ac:dyDescent="0.4">
      <c r="A40" s="30"/>
      <c r="B40" s="29"/>
      <c r="C40" s="29"/>
      <c r="D40" s="29"/>
      <c r="E40" s="29"/>
      <c r="F40" s="30"/>
      <c r="G40" s="30"/>
      <c r="H40" s="29"/>
      <c r="I40" s="29"/>
      <c r="J40" s="29"/>
      <c r="K40" s="34" t="s">
        <v>47</v>
      </c>
      <c r="L40" s="30"/>
      <c r="M40" s="30"/>
    </row>
    <row r="41" spans="1:13" x14ac:dyDescent="0.35">
      <c r="A41" s="30"/>
      <c r="B41" s="184" t="s">
        <v>43</v>
      </c>
      <c r="C41" s="35"/>
      <c r="D41" s="29"/>
      <c r="E41" s="36" t="s">
        <v>39</v>
      </c>
      <c r="F41" s="30"/>
      <c r="G41" s="30"/>
      <c r="H41" s="184" t="s">
        <v>61</v>
      </c>
      <c r="I41" s="35"/>
      <c r="J41" s="29"/>
      <c r="K41" s="30"/>
      <c r="L41" s="30"/>
      <c r="M41" s="30"/>
    </row>
    <row r="42" spans="1:13" ht="15" thickBot="1" x14ac:dyDescent="0.4">
      <c r="A42" s="30"/>
      <c r="B42" s="185"/>
      <c r="C42" s="29"/>
      <c r="D42" s="29"/>
      <c r="E42" s="34" t="s">
        <v>47</v>
      </c>
      <c r="F42" s="30"/>
      <c r="G42" s="30"/>
      <c r="H42" s="185"/>
      <c r="I42" s="29"/>
      <c r="J42" s="29"/>
      <c r="K42" s="30"/>
      <c r="L42" s="30"/>
      <c r="M42" s="30"/>
    </row>
    <row r="43" spans="1:13" x14ac:dyDescent="0.35">
      <c r="A43" s="30"/>
      <c r="B43" s="29"/>
      <c r="C43" s="29"/>
      <c r="D43" s="29"/>
      <c r="E43" s="29"/>
      <c r="F43" s="30"/>
      <c r="G43" s="30"/>
      <c r="H43" s="29"/>
      <c r="I43" s="29"/>
      <c r="J43" s="29"/>
      <c r="K43" s="36" t="s">
        <v>39</v>
      </c>
      <c r="L43" s="30"/>
      <c r="M43" s="30"/>
    </row>
    <row r="44" spans="1:13" ht="15" thickBot="1" x14ac:dyDescent="0.4">
      <c r="A44" s="30"/>
      <c r="B44" s="29"/>
      <c r="C44" s="29"/>
      <c r="D44" s="29"/>
      <c r="E44" s="29"/>
      <c r="F44" s="30"/>
      <c r="G44" s="30"/>
      <c r="H44" s="29"/>
      <c r="I44" s="29"/>
      <c r="J44" s="29"/>
      <c r="K44" s="34" t="s">
        <v>25</v>
      </c>
      <c r="L44" s="30"/>
      <c r="M44" s="30"/>
    </row>
    <row r="45" spans="1:13" x14ac:dyDescent="0.35">
      <c r="A45" s="30"/>
      <c r="B45" s="29"/>
      <c r="C45" s="29"/>
      <c r="D45" s="29"/>
      <c r="E45" s="29"/>
      <c r="F45" s="30"/>
      <c r="G45" s="30"/>
      <c r="H45" s="29"/>
      <c r="I45" s="29"/>
      <c r="J45" s="29"/>
      <c r="K45" s="29"/>
      <c r="L45" s="30"/>
      <c r="M45" s="30"/>
    </row>
    <row r="46" spans="1:13" x14ac:dyDescent="0.35">
      <c r="A46" s="30"/>
      <c r="B46" s="29"/>
      <c r="C46" s="29"/>
      <c r="D46" s="29"/>
      <c r="E46" s="29"/>
      <c r="F46" s="30"/>
      <c r="G46" s="30"/>
      <c r="H46" s="29"/>
      <c r="I46" s="29"/>
      <c r="J46" s="29"/>
      <c r="K46" s="29"/>
      <c r="L46" s="30"/>
      <c r="M46" s="30"/>
    </row>
    <row r="47" spans="1:13" x14ac:dyDescent="0.35">
      <c r="A47" s="38" t="s">
        <v>59</v>
      </c>
      <c r="B47" s="29"/>
      <c r="C47" s="29"/>
      <c r="D47" s="29"/>
      <c r="E47" s="29"/>
      <c r="F47" s="30"/>
      <c r="G47" s="30"/>
      <c r="H47" s="29"/>
      <c r="I47" s="29"/>
      <c r="J47" s="29"/>
      <c r="K47" s="29"/>
      <c r="L47" s="30"/>
      <c r="M47" s="30"/>
    </row>
    <row r="48" spans="1:13" x14ac:dyDescent="0.35">
      <c r="A48" s="39" t="s">
        <v>69</v>
      </c>
      <c r="B48" s="29"/>
      <c r="C48" s="29"/>
      <c r="D48" s="29"/>
      <c r="E48" s="29"/>
      <c r="F48" s="30"/>
      <c r="G48" s="30"/>
      <c r="H48" s="29"/>
      <c r="I48" s="29"/>
      <c r="J48" s="29"/>
      <c r="K48" s="29"/>
      <c r="L48" s="30"/>
      <c r="M48" s="30"/>
    </row>
    <row r="49" spans="1:13" x14ac:dyDescent="0.35">
      <c r="A49" s="39" t="s">
        <v>70</v>
      </c>
      <c r="B49" s="29"/>
      <c r="C49" s="29"/>
      <c r="D49" s="29"/>
      <c r="E49" s="29"/>
      <c r="F49" s="30"/>
      <c r="G49" s="30"/>
      <c r="H49" s="29"/>
      <c r="I49" s="29"/>
      <c r="J49" s="29"/>
      <c r="K49" s="29"/>
      <c r="L49" s="30"/>
      <c r="M49" s="30"/>
    </row>
    <row r="50" spans="1:13" x14ac:dyDescent="0.35">
      <c r="A50" s="40"/>
      <c r="B50" s="29"/>
      <c r="C50" s="29"/>
      <c r="D50" s="29"/>
      <c r="E50" s="29"/>
      <c r="F50" s="30"/>
      <c r="G50" s="30"/>
      <c r="H50" s="29"/>
      <c r="I50" s="29"/>
      <c r="J50" s="29"/>
      <c r="K50" s="29"/>
      <c r="L50" s="30"/>
      <c r="M50" s="30"/>
    </row>
    <row r="51" spans="1:13" x14ac:dyDescent="0.35">
      <c r="A51" s="39"/>
      <c r="B51" s="29"/>
      <c r="C51" s="29"/>
      <c r="D51" s="29"/>
      <c r="E51" s="29"/>
      <c r="F51" s="30"/>
      <c r="G51" s="30"/>
      <c r="H51" s="29"/>
      <c r="I51" s="29"/>
      <c r="J51" s="29"/>
      <c r="K51" s="29"/>
      <c r="L51" s="30"/>
      <c r="M51" s="30"/>
    </row>
    <row r="52" spans="1:13" x14ac:dyDescent="0.35">
      <c r="A52" s="39"/>
      <c r="B52" s="29"/>
      <c r="C52" s="29"/>
      <c r="D52" s="29"/>
      <c r="E52" s="29"/>
      <c r="F52" s="30"/>
      <c r="G52" s="30"/>
      <c r="H52" s="29"/>
      <c r="I52" s="29"/>
      <c r="J52" s="29"/>
      <c r="K52" s="29"/>
      <c r="L52" s="30"/>
      <c r="M52" s="30"/>
    </row>
    <row r="53" spans="1:13" x14ac:dyDescent="0.35">
      <c r="A53" s="40"/>
      <c r="B53" s="29"/>
      <c r="C53" s="29"/>
      <c r="D53" s="29"/>
      <c r="E53" s="29"/>
      <c r="F53" s="30"/>
      <c r="G53" s="30"/>
      <c r="H53" s="29"/>
      <c r="I53" s="29"/>
      <c r="J53" s="29"/>
      <c r="K53" s="29"/>
      <c r="L53" s="30"/>
      <c r="M53" s="30"/>
    </row>
    <row r="54" spans="1:13" x14ac:dyDescent="0.35">
      <c r="A54" s="30"/>
      <c r="B54" s="29"/>
      <c r="C54" s="29"/>
      <c r="D54" s="29"/>
      <c r="E54" s="29"/>
      <c r="F54" s="30"/>
      <c r="G54" s="30"/>
      <c r="H54" s="29"/>
      <c r="I54" s="29"/>
      <c r="J54" s="29"/>
      <c r="K54" s="29"/>
      <c r="L54" s="30"/>
      <c r="M54" s="30"/>
    </row>
    <row r="55" spans="1:13" x14ac:dyDescent="0.35">
      <c r="A55" s="30"/>
      <c r="B55" s="29"/>
      <c r="C55" s="29"/>
      <c r="D55" s="29"/>
      <c r="E55" s="29"/>
      <c r="F55" s="30"/>
      <c r="G55" s="30"/>
      <c r="H55" s="29"/>
      <c r="I55" s="29"/>
      <c r="J55" s="29"/>
      <c r="K55" s="29"/>
      <c r="L55" s="30"/>
      <c r="M55" s="30"/>
    </row>
    <row r="56" spans="1:13" x14ac:dyDescent="0.35">
      <c r="A56" s="30"/>
      <c r="B56" s="29"/>
      <c r="C56" s="29"/>
      <c r="D56" s="29"/>
      <c r="E56" s="29"/>
      <c r="F56" s="30"/>
      <c r="G56" s="30"/>
      <c r="H56" s="29"/>
      <c r="I56" s="29"/>
      <c r="J56" s="29"/>
      <c r="K56" s="29"/>
      <c r="L56" s="30"/>
      <c r="M56" s="30"/>
    </row>
    <row r="57" spans="1:13" x14ac:dyDescent="0.35">
      <c r="A57" s="30"/>
      <c r="B57" s="29"/>
      <c r="C57" s="29"/>
      <c r="D57" s="29"/>
      <c r="E57" s="29"/>
      <c r="F57" s="30"/>
      <c r="G57" s="30"/>
      <c r="H57" s="29"/>
      <c r="I57" s="29"/>
      <c r="J57" s="29"/>
      <c r="K57" s="29"/>
      <c r="L57" s="30"/>
      <c r="M57" s="30"/>
    </row>
    <row r="58" spans="1:13" x14ac:dyDescent="0.35">
      <c r="A58" s="30"/>
      <c r="B58" s="29"/>
      <c r="C58" s="29"/>
      <c r="D58" s="29"/>
      <c r="E58" s="29"/>
      <c r="F58" s="30"/>
      <c r="G58" s="30"/>
      <c r="H58" s="29"/>
      <c r="I58" s="29"/>
      <c r="J58" s="29"/>
      <c r="K58" s="29"/>
      <c r="L58" s="30"/>
      <c r="M58" s="30"/>
    </row>
    <row r="59" spans="1:13" x14ac:dyDescent="0.35">
      <c r="A59" s="30"/>
      <c r="B59" s="29"/>
      <c r="C59" s="29"/>
      <c r="D59" s="29"/>
      <c r="E59" s="29"/>
      <c r="F59" s="30"/>
      <c r="G59" s="30"/>
      <c r="H59" s="29"/>
      <c r="I59" s="29"/>
      <c r="J59" s="29"/>
      <c r="K59" s="29"/>
      <c r="L59" s="30"/>
      <c r="M59" s="30"/>
    </row>
  </sheetData>
  <mergeCells count="9">
    <mergeCell ref="H3:J3"/>
    <mergeCell ref="B8:B9"/>
    <mergeCell ref="B21:B22"/>
    <mergeCell ref="B33:B34"/>
    <mergeCell ref="B41:B42"/>
    <mergeCell ref="H8:H9"/>
    <mergeCell ref="H21:H22"/>
    <mergeCell ref="H33:H34"/>
    <mergeCell ref="H41:H42"/>
  </mergeCells>
  <pageMargins left="0.2" right="0.2" top="0" bottom="0" header="0.3" footer="0.3"/>
  <pageSetup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90" zoomScaleNormal="90" workbookViewId="0">
      <pane xSplit="1" ySplit="3" topLeftCell="B11" activePane="bottomRight" state="frozen"/>
      <selection pane="topRight" activeCell="B1" sqref="B1"/>
      <selection pane="bottomLeft" activeCell="A6" sqref="A6"/>
      <selection pane="bottomRight" activeCell="G6" sqref="G6"/>
    </sheetView>
  </sheetViews>
  <sheetFormatPr defaultRowHeight="14.5" x14ac:dyDescent="0.35"/>
  <cols>
    <col min="2" max="2" width="37.1796875" style="5" customWidth="1"/>
    <col min="3" max="3" width="12.54296875" style="5" customWidth="1"/>
    <col min="4" max="4" width="9.1796875" style="5"/>
    <col min="5" max="5" width="30" style="5" customWidth="1"/>
    <col min="7" max="7" width="23.54296875" customWidth="1"/>
  </cols>
  <sheetData>
    <row r="1" spans="1:7" ht="15.5" x14ac:dyDescent="0.35">
      <c r="A1" s="4" t="s">
        <v>51</v>
      </c>
    </row>
    <row r="2" spans="1:7" ht="29" thickBot="1" x14ac:dyDescent="0.7">
      <c r="A2" s="13"/>
      <c r="B2" s="8"/>
    </row>
    <row r="3" spans="1:7" ht="15" thickBot="1" x14ac:dyDescent="0.4">
      <c r="B3" s="18" t="s">
        <v>58</v>
      </c>
      <c r="D3" s="6"/>
    </row>
    <row r="4" spans="1:7" ht="15" thickBot="1" x14ac:dyDescent="0.4">
      <c r="C4" s="6"/>
      <c r="D4" s="6"/>
    </row>
    <row r="5" spans="1:7" ht="15" thickBot="1" x14ac:dyDescent="0.4">
      <c r="B5" s="20" t="s">
        <v>50</v>
      </c>
      <c r="C5" s="7"/>
      <c r="G5" s="10" t="s">
        <v>57</v>
      </c>
    </row>
    <row r="6" spans="1:7" x14ac:dyDescent="0.35">
      <c r="B6" s="21"/>
      <c r="C6" s="7"/>
      <c r="G6" s="22"/>
    </row>
    <row r="7" spans="1:7" ht="15" thickBot="1" x14ac:dyDescent="0.4">
      <c r="E7"/>
    </row>
    <row r="8" spans="1:7" ht="31.5" customHeight="1" thickBot="1" x14ac:dyDescent="0.4">
      <c r="B8" s="9" t="s">
        <v>72</v>
      </c>
      <c r="C8" s="7"/>
      <c r="G8" s="12" t="s">
        <v>26</v>
      </c>
    </row>
    <row r="9" spans="1:7" x14ac:dyDescent="0.35">
      <c r="B9" s="21"/>
      <c r="C9" s="7"/>
      <c r="G9" s="22"/>
    </row>
    <row r="10" spans="1:7" ht="15" thickBot="1" x14ac:dyDescent="0.4"/>
    <row r="11" spans="1:7" ht="15" thickBot="1" x14ac:dyDescent="0.4">
      <c r="E11" s="20" t="s">
        <v>64</v>
      </c>
      <c r="G11" s="12" t="s">
        <v>22</v>
      </c>
    </row>
    <row r="12" spans="1:7" x14ac:dyDescent="0.35">
      <c r="B12" s="186" t="s">
        <v>52</v>
      </c>
      <c r="C12" s="7"/>
    </row>
    <row r="13" spans="1:7" ht="15" thickBot="1" x14ac:dyDescent="0.4">
      <c r="B13" s="187"/>
    </row>
    <row r="14" spans="1:7" ht="15" thickBot="1" x14ac:dyDescent="0.4">
      <c r="E14" s="20" t="s">
        <v>65</v>
      </c>
      <c r="G14" s="12" t="s">
        <v>20</v>
      </c>
    </row>
    <row r="17" spans="1:7" ht="15" thickBot="1" x14ac:dyDescent="0.4"/>
    <row r="18" spans="1:7" ht="29.5" thickBot="1" x14ac:dyDescent="0.4">
      <c r="B18" s="20" t="s">
        <v>55</v>
      </c>
      <c r="C18" s="7"/>
      <c r="E18" s="9" t="s">
        <v>66</v>
      </c>
      <c r="G18" s="12" t="s">
        <v>26</v>
      </c>
    </row>
    <row r="19" spans="1:7" x14ac:dyDescent="0.35">
      <c r="B19" s="7"/>
    </row>
    <row r="21" spans="1:7" ht="15" thickBot="1" x14ac:dyDescent="0.4">
      <c r="C21"/>
      <c r="D21"/>
      <c r="E21"/>
    </row>
    <row r="22" spans="1:7" ht="29.5" thickBot="1" x14ac:dyDescent="0.4">
      <c r="B22" s="20" t="s">
        <v>54</v>
      </c>
      <c r="C22" s="7"/>
      <c r="E22" s="9" t="s">
        <v>66</v>
      </c>
      <c r="G22" s="12" t="s">
        <v>27</v>
      </c>
    </row>
    <row r="23" spans="1:7" x14ac:dyDescent="0.35">
      <c r="B23" s="11"/>
    </row>
    <row r="24" spans="1:7" x14ac:dyDescent="0.35">
      <c r="C24"/>
      <c r="D24"/>
      <c r="E24"/>
    </row>
    <row r="25" spans="1:7" ht="15" thickBot="1" x14ac:dyDescent="0.4">
      <c r="D25"/>
      <c r="E25"/>
    </row>
    <row r="26" spans="1:7" ht="15" thickBot="1" x14ac:dyDescent="0.4">
      <c r="C26" s="7"/>
      <c r="E26" s="20" t="s">
        <v>73</v>
      </c>
      <c r="G26" s="12" t="s">
        <v>25</v>
      </c>
    </row>
    <row r="27" spans="1:7" x14ac:dyDescent="0.35">
      <c r="B27" s="11"/>
      <c r="E27"/>
    </row>
    <row r="28" spans="1:7" x14ac:dyDescent="0.35">
      <c r="E28"/>
    </row>
    <row r="30" spans="1:7" x14ac:dyDescent="0.35">
      <c r="A30" s="3" t="s">
        <v>59</v>
      </c>
    </row>
    <row r="31" spans="1:7" x14ac:dyDescent="0.35">
      <c r="A31" s="17" t="s">
        <v>69</v>
      </c>
    </row>
    <row r="32" spans="1:7" x14ac:dyDescent="0.35">
      <c r="A32" s="17" t="s">
        <v>70</v>
      </c>
    </row>
    <row r="33" spans="1:1" x14ac:dyDescent="0.35">
      <c r="A33" s="15"/>
    </row>
    <row r="34" spans="1:1" x14ac:dyDescent="0.35">
      <c r="A34" s="16"/>
    </row>
    <row r="35" spans="1:1" x14ac:dyDescent="0.35">
      <c r="A35" s="17"/>
    </row>
    <row r="36" spans="1:1" x14ac:dyDescent="0.35">
      <c r="A36" s="17"/>
    </row>
    <row r="37" spans="1:1" x14ac:dyDescent="0.35">
      <c r="A37" s="14"/>
    </row>
  </sheetData>
  <mergeCells count="1">
    <mergeCell ref="B12:B13"/>
  </mergeCells>
  <pageMargins left="0.7" right="0.7" top="0.75" bottom="0.75" header="0.3" footer="0.3"/>
  <pageSetup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A31" sqref="A31"/>
    </sheetView>
  </sheetViews>
  <sheetFormatPr defaultColWidth="9.1796875" defaultRowHeight="14.5" x14ac:dyDescent="0.35"/>
  <cols>
    <col min="1" max="1" width="9.1796875" style="85"/>
    <col min="2" max="2" width="10.81640625" style="84" bestFit="1" customWidth="1"/>
    <col min="3" max="3" width="39.453125" style="85" customWidth="1"/>
    <col min="4" max="4" width="8" style="84" customWidth="1"/>
    <col min="5" max="5" width="18.453125" style="85" bestFit="1" customWidth="1"/>
    <col min="6" max="6" width="10.26953125" style="84" customWidth="1"/>
    <col min="7" max="7" width="13.7265625" style="86" customWidth="1"/>
    <col min="8" max="8" width="14.1796875" style="85" bestFit="1" customWidth="1"/>
    <col min="9" max="9" width="11" style="84" bestFit="1" customWidth="1"/>
    <col min="10" max="10" width="43.7265625" style="85" customWidth="1"/>
    <col min="11" max="12" width="9.1796875" style="87"/>
    <col min="13" max="16384" width="9.1796875" style="85"/>
  </cols>
  <sheetData>
    <row r="1" spans="1:12" ht="15.5" x14ac:dyDescent="0.35">
      <c r="A1" s="83" t="s">
        <v>82</v>
      </c>
    </row>
    <row r="2" spans="1:12" s="87" customFormat="1" ht="15" thickBot="1" x14ac:dyDescent="0.4">
      <c r="B2" s="88"/>
      <c r="D2" s="88"/>
      <c r="F2" s="88"/>
      <c r="G2" s="89"/>
      <c r="I2" s="88"/>
    </row>
    <row r="3" spans="1:12" s="95" customFormat="1" ht="29.5" thickBot="1" x14ac:dyDescent="0.4">
      <c r="A3" s="90" t="s">
        <v>83</v>
      </c>
      <c r="B3" s="91" t="s">
        <v>179</v>
      </c>
      <c r="C3" s="92" t="s">
        <v>84</v>
      </c>
      <c r="D3" s="91" t="s">
        <v>85</v>
      </c>
      <c r="E3" s="92" t="s">
        <v>86</v>
      </c>
      <c r="F3" s="91" t="s">
        <v>87</v>
      </c>
      <c r="G3" s="91" t="s">
        <v>88</v>
      </c>
      <c r="H3" s="92" t="s">
        <v>89</v>
      </c>
      <c r="I3" s="92" t="s">
        <v>90</v>
      </c>
      <c r="J3" s="93" t="s">
        <v>91</v>
      </c>
      <c r="K3" s="94"/>
      <c r="L3" s="94"/>
    </row>
    <row r="4" spans="1:12" ht="29" x14ac:dyDescent="0.35">
      <c r="A4" s="87" t="s">
        <v>92</v>
      </c>
      <c r="B4" s="96">
        <v>43533</v>
      </c>
      <c r="C4" s="87" t="s">
        <v>93</v>
      </c>
      <c r="D4" s="88">
        <v>51200</v>
      </c>
      <c r="E4" s="87" t="s">
        <v>94</v>
      </c>
      <c r="F4" s="88" t="s">
        <v>95</v>
      </c>
      <c r="G4" s="97">
        <v>16716.04</v>
      </c>
      <c r="H4" s="87" t="s">
        <v>96</v>
      </c>
      <c r="I4" s="88" t="s">
        <v>97</v>
      </c>
      <c r="J4" s="98" t="s">
        <v>98</v>
      </c>
    </row>
    <row r="5" spans="1:12" x14ac:dyDescent="0.35">
      <c r="A5" s="87"/>
      <c r="B5" s="96"/>
      <c r="C5" s="87"/>
      <c r="D5" s="88"/>
      <c r="E5" s="87"/>
      <c r="F5" s="88"/>
      <c r="G5" s="97"/>
      <c r="H5" s="87"/>
      <c r="I5" s="88"/>
      <c r="J5" s="87"/>
    </row>
    <row r="6" spans="1:12" x14ac:dyDescent="0.35">
      <c r="A6" s="87" t="s">
        <v>92</v>
      </c>
      <c r="B6" s="96">
        <v>43533</v>
      </c>
      <c r="C6" s="87" t="s">
        <v>93</v>
      </c>
      <c r="D6" s="88">
        <v>51200</v>
      </c>
      <c r="E6" s="87" t="s">
        <v>99</v>
      </c>
      <c r="F6" s="88" t="s">
        <v>100</v>
      </c>
      <c r="G6" s="97">
        <v>768.55</v>
      </c>
      <c r="H6" s="87" t="s">
        <v>96</v>
      </c>
      <c r="I6" s="88" t="s">
        <v>101</v>
      </c>
      <c r="J6" s="87" t="s">
        <v>102</v>
      </c>
    </row>
    <row r="7" spans="1:12" x14ac:dyDescent="0.35">
      <c r="A7" s="87" t="s">
        <v>92</v>
      </c>
      <c r="B7" s="96">
        <v>43533</v>
      </c>
      <c r="C7" s="87" t="s">
        <v>93</v>
      </c>
      <c r="D7" s="88">
        <v>51200</v>
      </c>
      <c r="E7" s="87" t="s">
        <v>103</v>
      </c>
      <c r="F7" s="88" t="s">
        <v>104</v>
      </c>
      <c r="G7" s="97">
        <v>768.55</v>
      </c>
      <c r="H7" s="87" t="s">
        <v>96</v>
      </c>
      <c r="I7" s="88" t="s">
        <v>105</v>
      </c>
      <c r="J7" s="87" t="s">
        <v>106</v>
      </c>
    </row>
    <row r="8" spans="1:12" x14ac:dyDescent="0.35">
      <c r="A8" s="87"/>
      <c r="B8" s="96"/>
      <c r="C8" s="87"/>
      <c r="D8" s="88"/>
      <c r="E8" s="87"/>
      <c r="F8" s="88"/>
      <c r="G8" s="97"/>
      <c r="H8" s="87"/>
      <c r="I8" s="88"/>
      <c r="J8" s="87"/>
    </row>
    <row r="9" spans="1:12" x14ac:dyDescent="0.35">
      <c r="A9" s="87" t="s">
        <v>92</v>
      </c>
      <c r="B9" s="96">
        <v>43533</v>
      </c>
      <c r="C9" s="87" t="s">
        <v>93</v>
      </c>
      <c r="D9" s="88">
        <v>51200</v>
      </c>
      <c r="E9" s="87" t="s">
        <v>107</v>
      </c>
      <c r="F9" s="88" t="s">
        <v>95</v>
      </c>
      <c r="G9" s="97">
        <v>-1537.1</v>
      </c>
      <c r="H9" s="87" t="s">
        <v>96</v>
      </c>
      <c r="I9" s="88" t="s">
        <v>108</v>
      </c>
      <c r="J9" s="87" t="s">
        <v>109</v>
      </c>
    </row>
    <row r="10" spans="1:12" x14ac:dyDescent="0.35">
      <c r="A10" s="87"/>
      <c r="B10" s="88"/>
      <c r="C10" s="87"/>
      <c r="D10" s="88"/>
      <c r="E10" s="87"/>
      <c r="F10" s="88"/>
      <c r="G10" s="97"/>
      <c r="H10" s="87"/>
      <c r="I10" s="88"/>
      <c r="J10" s="87"/>
    </row>
    <row r="11" spans="1:12" x14ac:dyDescent="0.35">
      <c r="A11" s="87" t="s">
        <v>92</v>
      </c>
      <c r="B11" s="96">
        <v>43533</v>
      </c>
      <c r="C11" s="87" t="s">
        <v>110</v>
      </c>
      <c r="D11" s="88">
        <v>53070</v>
      </c>
      <c r="E11" s="87" t="s">
        <v>111</v>
      </c>
      <c r="F11" s="88"/>
      <c r="G11" s="97">
        <v>7335.84</v>
      </c>
      <c r="H11" s="87" t="s">
        <v>96</v>
      </c>
      <c r="I11" s="88" t="s">
        <v>112</v>
      </c>
      <c r="J11" s="87" t="s">
        <v>113</v>
      </c>
    </row>
    <row r="12" spans="1:12" x14ac:dyDescent="0.35">
      <c r="A12" s="87"/>
      <c r="B12" s="96"/>
      <c r="C12" s="87"/>
      <c r="D12" s="88"/>
      <c r="E12" s="87"/>
      <c r="F12" s="88"/>
      <c r="G12" s="97"/>
      <c r="H12" s="87"/>
      <c r="I12" s="88"/>
      <c r="J12" s="87"/>
    </row>
    <row r="13" spans="1:12" x14ac:dyDescent="0.35">
      <c r="A13" s="87" t="s">
        <v>92</v>
      </c>
      <c r="B13" s="96">
        <v>43533</v>
      </c>
      <c r="C13" s="87" t="s">
        <v>114</v>
      </c>
      <c r="D13" s="88">
        <v>52011</v>
      </c>
      <c r="E13" s="87" t="s">
        <v>111</v>
      </c>
      <c r="F13" s="88"/>
      <c r="G13" s="97">
        <v>1435.27</v>
      </c>
      <c r="H13" s="87" t="s">
        <v>96</v>
      </c>
      <c r="I13" s="88" t="s">
        <v>115</v>
      </c>
      <c r="J13" s="99"/>
    </row>
    <row r="14" spans="1:12" x14ac:dyDescent="0.35">
      <c r="A14" s="87" t="s">
        <v>92</v>
      </c>
      <c r="B14" s="96">
        <v>43533</v>
      </c>
      <c r="C14" s="87" t="s">
        <v>116</v>
      </c>
      <c r="D14" s="88">
        <v>52012</v>
      </c>
      <c r="E14" s="87" t="s">
        <v>111</v>
      </c>
      <c r="F14" s="88"/>
      <c r="G14" s="97">
        <v>-768.55</v>
      </c>
      <c r="H14" s="87" t="s">
        <v>96</v>
      </c>
      <c r="I14" s="88" t="s">
        <v>117</v>
      </c>
      <c r="J14" s="87"/>
    </row>
    <row r="15" spans="1:12" x14ac:dyDescent="0.35">
      <c r="A15" s="87"/>
      <c r="B15" s="88"/>
      <c r="C15" s="87"/>
      <c r="D15" s="88"/>
      <c r="E15" s="87"/>
      <c r="F15" s="88"/>
      <c r="G15" s="97"/>
      <c r="H15" s="87"/>
      <c r="I15" s="88"/>
      <c r="J15" s="87"/>
    </row>
    <row r="16" spans="1:12" x14ac:dyDescent="0.35">
      <c r="A16" s="87" t="s">
        <v>92</v>
      </c>
      <c r="B16" s="96">
        <v>43533</v>
      </c>
      <c r="C16" s="87" t="s">
        <v>118</v>
      </c>
      <c r="D16" s="88">
        <v>53709</v>
      </c>
      <c r="E16" s="87" t="s">
        <v>111</v>
      </c>
      <c r="F16" s="88"/>
      <c r="G16" s="97">
        <v>108.66</v>
      </c>
      <c r="H16" s="87" t="s">
        <v>96</v>
      </c>
      <c r="I16" s="88" t="s">
        <v>119</v>
      </c>
      <c r="J16" s="87"/>
    </row>
    <row r="17" spans="1:10" x14ac:dyDescent="0.35">
      <c r="A17" s="87" t="s">
        <v>92</v>
      </c>
      <c r="B17" s="96">
        <v>43533</v>
      </c>
      <c r="C17" s="87" t="s">
        <v>120</v>
      </c>
      <c r="D17" s="88">
        <v>57310</v>
      </c>
      <c r="E17" s="87" t="s">
        <v>111</v>
      </c>
      <c r="F17" s="88"/>
      <c r="G17" s="97">
        <v>247.18</v>
      </c>
      <c r="H17" s="87" t="s">
        <v>96</v>
      </c>
      <c r="I17" s="88" t="s">
        <v>121</v>
      </c>
      <c r="J17" s="87"/>
    </row>
    <row r="18" spans="1:10" x14ac:dyDescent="0.35">
      <c r="A18" s="87"/>
      <c r="B18" s="87"/>
      <c r="C18" s="87"/>
      <c r="D18" s="87"/>
      <c r="E18" s="87"/>
      <c r="F18" s="87"/>
      <c r="G18" s="87"/>
      <c r="H18" s="87"/>
      <c r="I18" s="87"/>
      <c r="J18" s="87"/>
    </row>
    <row r="19" spans="1:10" s="87" customFormat="1" x14ac:dyDescent="0.35">
      <c r="B19" s="88"/>
      <c r="D19" s="88"/>
      <c r="F19" s="100" t="s">
        <v>122</v>
      </c>
      <c r="G19" s="97">
        <f>G4+G9+G6</f>
        <v>15947.49</v>
      </c>
      <c r="I19" s="88" t="s">
        <v>123</v>
      </c>
    </row>
    <row r="20" spans="1:10" s="87" customFormat="1" x14ac:dyDescent="0.35">
      <c r="B20" s="88"/>
      <c r="D20" s="88"/>
      <c r="F20" s="101"/>
      <c r="G20" s="97"/>
      <c r="I20" s="88"/>
    </row>
    <row r="21" spans="1:10" s="87" customFormat="1" x14ac:dyDescent="0.35">
      <c r="B21" s="88"/>
      <c r="D21" s="88"/>
      <c r="F21" s="100" t="s">
        <v>124</v>
      </c>
      <c r="G21" s="97">
        <f>G11</f>
        <v>7335.84</v>
      </c>
      <c r="I21" s="88" t="s">
        <v>112</v>
      </c>
    </row>
    <row r="22" spans="1:10" s="87" customFormat="1" x14ac:dyDescent="0.35">
      <c r="B22" s="88"/>
      <c r="D22" s="88"/>
      <c r="F22" s="101"/>
      <c r="G22" s="89"/>
      <c r="I22" s="88"/>
    </row>
    <row r="23" spans="1:10" s="87" customFormat="1" x14ac:dyDescent="0.35">
      <c r="B23" s="88"/>
      <c r="D23" s="88"/>
      <c r="F23" s="100" t="s">
        <v>125</v>
      </c>
      <c r="G23" s="102">
        <f>G21/G19</f>
        <v>0.45999966138872012</v>
      </c>
      <c r="I23" s="88" t="s">
        <v>126</v>
      </c>
    </row>
    <row r="24" spans="1:10" s="87" customFormat="1" x14ac:dyDescent="0.35">
      <c r="B24" s="88"/>
      <c r="D24" s="88"/>
      <c r="F24" s="88"/>
      <c r="G24" s="89"/>
      <c r="I24" s="88"/>
    </row>
    <row r="25" spans="1:10" s="87" customFormat="1" x14ac:dyDescent="0.35">
      <c r="B25" s="88"/>
      <c r="D25" s="88"/>
      <c r="F25" s="88"/>
      <c r="G25" s="89"/>
      <c r="I25" s="88"/>
    </row>
    <row r="26" spans="1:10" s="87" customFormat="1" x14ac:dyDescent="0.35">
      <c r="B26" s="88"/>
      <c r="D26" s="88"/>
      <c r="F26" s="88"/>
      <c r="G26" s="89"/>
      <c r="I26" s="88"/>
    </row>
    <row r="27" spans="1:10" s="87" customFormat="1" x14ac:dyDescent="0.35">
      <c r="B27" s="88"/>
      <c r="D27" s="88"/>
      <c r="F27" s="88"/>
      <c r="G27" s="89"/>
      <c r="I27" s="88"/>
    </row>
  </sheetData>
  <pageMargins left="0" right="0" top="0.75" bottom="0.75" header="0.3" footer="0.3"/>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opLeftCell="A2" workbookViewId="0">
      <selection activeCell="J6" sqref="J6"/>
    </sheetView>
  </sheetViews>
  <sheetFormatPr defaultRowHeight="14.5" x14ac:dyDescent="0.35"/>
  <cols>
    <col min="2" max="2" width="20.1796875" style="41" customWidth="1"/>
    <col min="3" max="3" width="33" customWidth="1"/>
    <col min="4" max="4" width="17.7265625" customWidth="1"/>
  </cols>
  <sheetData>
    <row r="1" spans="1:6" ht="15.5" x14ac:dyDescent="0.35">
      <c r="A1" s="25" t="s">
        <v>128</v>
      </c>
    </row>
    <row r="2" spans="1:6" ht="15" thickBot="1" x14ac:dyDescent="0.4"/>
    <row r="3" spans="1:6" ht="15" thickBot="1" x14ac:dyDescent="0.4">
      <c r="B3" s="19" t="s">
        <v>129</v>
      </c>
      <c r="C3" s="44" t="s">
        <v>130</v>
      </c>
      <c r="D3" s="45" t="s">
        <v>131</v>
      </c>
      <c r="F3" s="156" t="s">
        <v>284</v>
      </c>
    </row>
    <row r="4" spans="1:6" x14ac:dyDescent="0.35">
      <c r="B4" s="72">
        <v>1</v>
      </c>
      <c r="C4" s="43" t="s">
        <v>132</v>
      </c>
      <c r="D4" s="73" t="s">
        <v>133</v>
      </c>
    </row>
    <row r="5" spans="1:6" x14ac:dyDescent="0.35">
      <c r="B5" s="74">
        <v>2</v>
      </c>
      <c r="C5" s="42" t="s">
        <v>134</v>
      </c>
      <c r="D5" s="75" t="s">
        <v>133</v>
      </c>
    </row>
    <row r="6" spans="1:6" x14ac:dyDescent="0.35">
      <c r="B6" s="74">
        <v>3</v>
      </c>
      <c r="C6" s="42" t="s">
        <v>135</v>
      </c>
      <c r="D6" s="75" t="s">
        <v>136</v>
      </c>
    </row>
    <row r="7" spans="1:6" x14ac:dyDescent="0.35">
      <c r="B7" s="74">
        <v>4</v>
      </c>
      <c r="C7" s="42" t="s">
        <v>137</v>
      </c>
      <c r="D7" s="75" t="s">
        <v>138</v>
      </c>
    </row>
    <row r="8" spans="1:6" x14ac:dyDescent="0.35">
      <c r="B8" s="74">
        <v>5</v>
      </c>
      <c r="C8" s="42" t="s">
        <v>139</v>
      </c>
      <c r="D8" s="75" t="s">
        <v>140</v>
      </c>
    </row>
    <row r="9" spans="1:6" x14ac:dyDescent="0.35">
      <c r="B9" s="74">
        <v>6</v>
      </c>
      <c r="C9" s="42" t="s">
        <v>141</v>
      </c>
      <c r="D9" s="75" t="s">
        <v>140</v>
      </c>
    </row>
    <row r="10" spans="1:6" x14ac:dyDescent="0.35">
      <c r="B10" s="74">
        <v>7</v>
      </c>
      <c r="C10" s="42" t="s">
        <v>142</v>
      </c>
      <c r="D10" s="75" t="s">
        <v>133</v>
      </c>
    </row>
    <row r="11" spans="1:6" x14ac:dyDescent="0.35">
      <c r="B11" s="74">
        <v>8</v>
      </c>
      <c r="C11" s="42" t="s">
        <v>143</v>
      </c>
      <c r="D11" s="75" t="s">
        <v>133</v>
      </c>
    </row>
    <row r="12" spans="1:6" x14ac:dyDescent="0.35">
      <c r="B12" s="74">
        <v>9</v>
      </c>
      <c r="C12" s="42" t="s">
        <v>144</v>
      </c>
      <c r="D12" s="75" t="s">
        <v>133</v>
      </c>
    </row>
    <row r="13" spans="1:6" x14ac:dyDescent="0.35">
      <c r="B13" s="74">
        <v>10</v>
      </c>
      <c r="C13" s="42" t="s">
        <v>145</v>
      </c>
      <c r="D13" s="75" t="s">
        <v>133</v>
      </c>
    </row>
    <row r="14" spans="1:6" x14ac:dyDescent="0.35">
      <c r="B14" s="74">
        <v>11</v>
      </c>
      <c r="C14" s="42" t="s">
        <v>146</v>
      </c>
      <c r="D14" s="75" t="s">
        <v>140</v>
      </c>
    </row>
    <row r="15" spans="1:6" x14ac:dyDescent="0.35">
      <c r="B15" s="74">
        <v>13</v>
      </c>
      <c r="C15" s="42" t="s">
        <v>147</v>
      </c>
      <c r="D15" s="75" t="s">
        <v>140</v>
      </c>
    </row>
    <row r="16" spans="1:6" x14ac:dyDescent="0.35">
      <c r="B16" s="74">
        <v>14</v>
      </c>
      <c r="C16" s="42" t="s">
        <v>148</v>
      </c>
      <c r="D16" s="75" t="s">
        <v>140</v>
      </c>
    </row>
    <row r="17" spans="2:4" x14ac:dyDescent="0.35">
      <c r="B17" s="74">
        <v>15</v>
      </c>
      <c r="C17" s="42" t="s">
        <v>149</v>
      </c>
      <c r="D17" s="75" t="s">
        <v>136</v>
      </c>
    </row>
    <row r="18" spans="2:4" x14ac:dyDescent="0.35">
      <c r="B18" s="74">
        <v>20</v>
      </c>
      <c r="C18" s="42" t="s">
        <v>150</v>
      </c>
      <c r="D18" s="75" t="s">
        <v>151</v>
      </c>
    </row>
    <row r="19" spans="2:4" x14ac:dyDescent="0.35">
      <c r="B19" s="74">
        <v>21</v>
      </c>
      <c r="C19" s="42" t="s">
        <v>152</v>
      </c>
      <c r="D19" s="75" t="s">
        <v>140</v>
      </c>
    </row>
    <row r="20" spans="2:4" x14ac:dyDescent="0.35">
      <c r="B20" s="74">
        <v>22</v>
      </c>
      <c r="C20" s="42" t="s">
        <v>153</v>
      </c>
      <c r="D20" s="75" t="s">
        <v>133</v>
      </c>
    </row>
    <row r="21" spans="2:4" ht="15" thickBot="1" x14ac:dyDescent="0.4">
      <c r="B21" s="76">
        <v>23</v>
      </c>
      <c r="C21" s="77" t="s">
        <v>154</v>
      </c>
      <c r="D21" s="78" t="s">
        <v>155</v>
      </c>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opLeftCell="A9" workbookViewId="0">
      <selection activeCell="B3" sqref="B3:D19"/>
    </sheetView>
  </sheetViews>
  <sheetFormatPr defaultRowHeight="14.5" x14ac:dyDescent="0.35"/>
  <cols>
    <col min="2" max="2" width="23" customWidth="1"/>
    <col min="3" max="3" width="48.1796875" customWidth="1"/>
    <col min="4" max="4" width="41.453125" customWidth="1"/>
  </cols>
  <sheetData>
    <row r="1" spans="1:4" ht="15.5" x14ac:dyDescent="0.35">
      <c r="A1" s="25" t="s">
        <v>178</v>
      </c>
    </row>
    <row r="2" spans="1:4" ht="29" thickBot="1" x14ac:dyDescent="0.7">
      <c r="A2" s="13"/>
    </row>
    <row r="3" spans="1:4" ht="15" thickBot="1" x14ac:dyDescent="0.4">
      <c r="B3" s="19" t="s">
        <v>156</v>
      </c>
      <c r="C3" s="19" t="s">
        <v>157</v>
      </c>
      <c r="D3" s="19" t="s">
        <v>177</v>
      </c>
    </row>
    <row r="4" spans="1:4" ht="29" x14ac:dyDescent="0.35">
      <c r="B4" s="188" t="s">
        <v>158</v>
      </c>
      <c r="C4" s="46" t="s">
        <v>159</v>
      </c>
      <c r="D4" s="188" t="s">
        <v>162</v>
      </c>
    </row>
    <row r="5" spans="1:4" x14ac:dyDescent="0.35">
      <c r="B5" s="189"/>
      <c r="C5" s="47" t="s">
        <v>160</v>
      </c>
      <c r="D5" s="189"/>
    </row>
    <row r="6" spans="1:4" ht="29" x14ac:dyDescent="0.35">
      <c r="B6" s="189"/>
      <c r="C6" s="46" t="s">
        <v>175</v>
      </c>
      <c r="D6" s="189"/>
    </row>
    <row r="7" spans="1:4" ht="29.5" thickBot="1" x14ac:dyDescent="0.4">
      <c r="B7" s="190"/>
      <c r="C7" s="48" t="s">
        <v>161</v>
      </c>
      <c r="D7" s="190"/>
    </row>
    <row r="8" spans="1:4" ht="29" x14ac:dyDescent="0.35">
      <c r="B8" s="188" t="s">
        <v>163</v>
      </c>
      <c r="C8" s="46" t="s">
        <v>164</v>
      </c>
      <c r="D8" s="188" t="s">
        <v>162</v>
      </c>
    </row>
    <row r="9" spans="1:4" x14ac:dyDescent="0.35">
      <c r="B9" s="189"/>
      <c r="C9" s="47" t="s">
        <v>160</v>
      </c>
      <c r="D9" s="189"/>
    </row>
    <row r="10" spans="1:4" ht="29" x14ac:dyDescent="0.35">
      <c r="B10" s="189"/>
      <c r="C10" s="46" t="s">
        <v>176</v>
      </c>
      <c r="D10" s="189"/>
    </row>
    <row r="11" spans="1:4" ht="29.5" thickBot="1" x14ac:dyDescent="0.4">
      <c r="B11" s="190"/>
      <c r="C11" s="48" t="s">
        <v>165</v>
      </c>
      <c r="D11" s="190"/>
    </row>
    <row r="12" spans="1:4" ht="29.5" thickBot="1" x14ac:dyDescent="0.4">
      <c r="B12" s="49" t="s">
        <v>136</v>
      </c>
      <c r="C12" s="48" t="s">
        <v>166</v>
      </c>
      <c r="D12" s="48" t="s">
        <v>162</v>
      </c>
    </row>
    <row r="13" spans="1:4" ht="43.5" x14ac:dyDescent="0.35">
      <c r="B13" s="188" t="s">
        <v>140</v>
      </c>
      <c r="C13" s="46" t="s">
        <v>167</v>
      </c>
      <c r="D13" s="188" t="s">
        <v>68</v>
      </c>
    </row>
    <row r="14" spans="1:4" ht="43.5" x14ac:dyDescent="0.35">
      <c r="B14" s="189"/>
      <c r="C14" s="50" t="s">
        <v>170</v>
      </c>
      <c r="D14" s="189"/>
    </row>
    <row r="15" spans="1:4" ht="29" x14ac:dyDescent="0.35">
      <c r="B15" s="189"/>
      <c r="C15" s="50" t="s">
        <v>171</v>
      </c>
      <c r="D15" s="189"/>
    </row>
    <row r="16" spans="1:4" x14ac:dyDescent="0.35">
      <c r="B16" s="189"/>
      <c r="C16" s="50" t="s">
        <v>172</v>
      </c>
      <c r="D16" s="189"/>
    </row>
    <row r="17" spans="2:4" ht="29" x14ac:dyDescent="0.35">
      <c r="B17" s="189"/>
      <c r="C17" s="50" t="s">
        <v>173</v>
      </c>
      <c r="D17" s="189"/>
    </row>
    <row r="18" spans="2:4" ht="15" thickBot="1" x14ac:dyDescent="0.4">
      <c r="B18" s="190"/>
      <c r="C18" s="51" t="s">
        <v>174</v>
      </c>
      <c r="D18" s="190"/>
    </row>
    <row r="19" spans="2:4" ht="15" thickBot="1" x14ac:dyDescent="0.4">
      <c r="B19" s="49" t="s">
        <v>168</v>
      </c>
      <c r="C19" s="48" t="s">
        <v>169</v>
      </c>
      <c r="D19" s="48"/>
    </row>
  </sheetData>
  <mergeCells count="6">
    <mergeCell ref="B4:B7"/>
    <mergeCell ref="D4:D7"/>
    <mergeCell ref="B8:B11"/>
    <mergeCell ref="D8:D11"/>
    <mergeCell ref="B13:B18"/>
    <mergeCell ref="D13:D18"/>
  </mergeCells>
  <hyperlinks>
    <hyperlink ref="D3" r:id="rId1" location="continuing" display="http://hrweb.berkeley.edu/benefits/eligibility/understanding/requirements - continuing"/>
  </hyperlinks>
  <pageMargins left="0.7" right="0.7" top="0.75" bottom="0.75" header="0.3" footer="0.3"/>
  <pageSetup scale="93"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workbookViewId="0">
      <selection activeCell="C9" sqref="C9:D14"/>
    </sheetView>
  </sheetViews>
  <sheetFormatPr defaultColWidth="9.1796875" defaultRowHeight="14.5" x14ac:dyDescent="0.35"/>
  <cols>
    <col min="1" max="2" width="9.1796875" style="24"/>
    <col min="3" max="3" width="19.54296875" style="24" customWidth="1"/>
    <col min="4" max="4" width="88.54296875" style="24" customWidth="1"/>
    <col min="5" max="16384" width="9.1796875" style="24"/>
  </cols>
  <sheetData>
    <row r="1" spans="1:4" ht="15.5" x14ac:dyDescent="0.35">
      <c r="A1" s="83" t="s">
        <v>189</v>
      </c>
    </row>
    <row r="8" spans="1:4" ht="15" thickBot="1" x14ac:dyDescent="0.4"/>
    <row r="9" spans="1:4" x14ac:dyDescent="0.35">
      <c r="C9" s="103" t="s">
        <v>189</v>
      </c>
      <c r="D9" s="104" t="s">
        <v>130</v>
      </c>
    </row>
    <row r="10" spans="1:4" x14ac:dyDescent="0.35">
      <c r="C10" s="68" t="s">
        <v>49</v>
      </c>
      <c r="D10" s="105" t="s">
        <v>75</v>
      </c>
    </row>
    <row r="11" spans="1:4" ht="29" x14ac:dyDescent="0.35">
      <c r="C11" s="68" t="s">
        <v>185</v>
      </c>
      <c r="D11" s="69" t="s">
        <v>80</v>
      </c>
    </row>
    <row r="12" spans="1:4" x14ac:dyDescent="0.35">
      <c r="C12" s="68" t="s">
        <v>186</v>
      </c>
      <c r="D12" s="105" t="s">
        <v>79</v>
      </c>
    </row>
    <row r="13" spans="1:4" x14ac:dyDescent="0.35">
      <c r="C13" s="68" t="s">
        <v>76</v>
      </c>
      <c r="D13" s="105" t="s">
        <v>77</v>
      </c>
    </row>
    <row r="14" spans="1:4" ht="15" thickBot="1" x14ac:dyDescent="0.4">
      <c r="C14" s="70" t="s">
        <v>187</v>
      </c>
      <c r="D14" s="106" t="s">
        <v>188</v>
      </c>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1.CBR table</vt:lpstr>
      <vt:lpstr>2.Employee Class Categories</vt:lpstr>
      <vt:lpstr>3.Pre to Post UCPath CBR driver</vt:lpstr>
      <vt:lpstr>4.Shift in CBR logic</vt:lpstr>
      <vt:lpstr>5.Simplified CBR logic</vt:lpstr>
      <vt:lpstr>6.Sample UCPath ledger details</vt:lpstr>
      <vt:lpstr>7.Employee Class Table</vt:lpstr>
      <vt:lpstr>8.Eligibility Table</vt:lpstr>
      <vt:lpstr>9.CBR rate group</vt:lpstr>
      <vt:lpstr>10.Summer Salary Earn Codes</vt:lpstr>
      <vt:lpstr>11.Fringe Benefit Exp. %</vt:lpstr>
      <vt:lpstr>'1.CBR table'!Print_Area</vt:lpstr>
      <vt:lpstr>'10.Summer Salary Earn Codes'!Print_Area</vt:lpstr>
      <vt:lpstr>'2.Employee Class Categories'!Print_Area</vt:lpstr>
      <vt:lpstr>'3.Pre to Post UCPath CBR driver'!Print_Area</vt:lpstr>
      <vt:lpstr>'4.Shift in CBR logic'!Print_Area</vt:lpstr>
      <vt:lpstr>'5.Simplified CBR logic'!Print_Area</vt:lpstr>
      <vt:lpstr>'6.Sample UCPath ledger details'!Print_Area</vt:lpstr>
      <vt:lpstr>'7.Employee Class Table'!Print_Area</vt:lpstr>
      <vt:lpstr>'8.Eligibility Table'!Print_Area</vt:lpstr>
      <vt:lpstr>'9.CBR rate group'!Print_Area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Herve' Bruckert</cp:lastModifiedBy>
  <cp:lastPrinted>2019-11-25T23:53:18Z</cp:lastPrinted>
  <dcterms:created xsi:type="dcterms:W3CDTF">2019-04-05T00:07:27Z</dcterms:created>
  <dcterms:modified xsi:type="dcterms:W3CDTF">2024-05-21T18:53:06Z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