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68" yWindow="288" windowWidth="12120" windowHeight="8640" activeTab="2"/>
  </bookViews>
  <sheets>
    <sheet name="Photocopier Rate" sheetId="1" r:id="rId1"/>
    <sheet name="Item Rate Calculation" sheetId="4" r:id="rId2"/>
    <sheet name="Depreciation Schedule" sheetId="5" r:id="rId3"/>
  </sheets>
  <definedNames>
    <definedName name="Equip_Subtotal_FY00" localSheetId="2">'Depreciation Schedule'!$D$39</definedName>
    <definedName name="Equip_Subtotal_FY98" localSheetId="2">'Depreciation Schedule'!$D$23</definedName>
    <definedName name="Equip_Subtotal_FY99" localSheetId="2">'Depreciation Schedule'!$D$31</definedName>
    <definedName name="_xlnm.Print_Area" localSheetId="2">'Depreciation Schedule'!$A$1:$Q$50</definedName>
    <definedName name="prod.hrs">#REF!</definedName>
  </definedNames>
  <calcPr calcId="145621"/>
</workbook>
</file>

<file path=xl/calcChain.xml><?xml version="1.0" encoding="utf-8"?>
<calcChain xmlns="http://schemas.openxmlformats.org/spreadsheetml/2006/main">
  <c r="A1" i="4" l="1"/>
  <c r="G35" i="4"/>
  <c r="G15" i="4"/>
  <c r="I12" i="4" s="1"/>
  <c r="I25" i="4" s="1"/>
  <c r="Q32" i="5"/>
  <c r="Q33" i="5"/>
  <c r="Q25" i="5"/>
  <c r="Q16" i="5"/>
  <c r="Q40" i="5" s="1"/>
  <c r="Q17" i="5"/>
  <c r="Q18" i="5"/>
  <c r="Q19" i="5"/>
  <c r="Q20" i="5"/>
  <c r="Q21" i="5"/>
  <c r="Q22" i="5"/>
  <c r="Q24" i="5"/>
  <c r="Q26" i="5"/>
  <c r="Q27" i="5"/>
  <c r="Q28" i="5"/>
  <c r="Q29" i="5"/>
  <c r="Q30" i="5"/>
  <c r="Q34" i="5"/>
  <c r="Q35" i="5"/>
  <c r="Q36" i="5"/>
  <c r="Q37" i="5"/>
  <c r="Q38" i="5"/>
  <c r="I32" i="4"/>
  <c r="G39" i="4"/>
  <c r="I37" i="4" s="1"/>
  <c r="I44" i="4" s="1"/>
  <c r="I41" i="4"/>
  <c r="G19" i="4"/>
  <c r="I17" i="4"/>
  <c r="I21" i="4"/>
  <c r="I10" i="1"/>
  <c r="I14" i="1" s="1"/>
  <c r="I12" i="1"/>
  <c r="I17" i="1" l="1"/>
  <c r="I27" i="1" s="1"/>
  <c r="I31" i="1" s="1"/>
  <c r="E56" i="4"/>
  <c r="G56" i="4" s="1"/>
  <c r="E52" i="4"/>
  <c r="G52" i="4" s="1"/>
  <c r="E54" i="4"/>
  <c r="G54" i="4" s="1"/>
</calcChain>
</file>

<file path=xl/sharedStrings.xml><?xml version="1.0" encoding="utf-8"?>
<sst xmlns="http://schemas.openxmlformats.org/spreadsheetml/2006/main" count="139" uniqueCount="93">
  <si>
    <t>SAMPLE RATE CALCULATION  - PHOTOCOPIER SERVICE</t>
  </si>
  <si>
    <t xml:space="preserve">PER ITEM CHARGE RATE CALCULATION - EXAMPLE 1  </t>
  </si>
  <si>
    <t xml:space="preserve">Staff Salaries </t>
  </si>
  <si>
    <t xml:space="preserve">Administrative Assistant I </t>
  </si>
  <si>
    <t>mos @</t>
  </si>
  <si>
    <t>@</t>
  </si>
  <si>
    <t>per month</t>
  </si>
  <si>
    <t>Total Salaries</t>
  </si>
  <si>
    <t>Benefits</t>
  </si>
  <si>
    <t>of staff salaries</t>
  </si>
  <si>
    <t>Supplies &amp; Expense</t>
  </si>
  <si>
    <t>Copier leases, maintenance, toner, developer, paper</t>
  </si>
  <si>
    <t>Equipment Depreciation</t>
  </si>
  <si>
    <t>Adjustment for Previous Years' Operations</t>
  </si>
  <si>
    <t>Deduct Surplus or Add Deficit</t>
  </si>
  <si>
    <t>TOTAL COPIES PER YEAR</t>
  </si>
  <si>
    <t>RATE PER COPY</t>
  </si>
  <si>
    <t>Operating Costs divided by Total Copies Per Year</t>
  </si>
  <si>
    <t>INDIVIDUAL ITEM RATE CALCULATION</t>
  </si>
  <si>
    <t>COLOR SLIDES</t>
  </si>
  <si>
    <t>Total Slides Produced per Year</t>
  </si>
  <si>
    <t>Labor Cost per Slide</t>
  </si>
  <si>
    <t>Labor per slide in minutes</t>
  </si>
  <si>
    <t>Labor Costs per minute ($27.00/60)</t>
  </si>
  <si>
    <t>Special Equipment Costs per Slide</t>
  </si>
  <si>
    <t>Special Equipment Maintenance</t>
  </si>
  <si>
    <t>Special Equipment Depreciation</t>
  </si>
  <si>
    <t>Materials Costs per Slide</t>
  </si>
  <si>
    <t>Solution</t>
  </si>
  <si>
    <t>Slides</t>
  </si>
  <si>
    <t>Price Per Slide</t>
  </si>
  <si>
    <t>COLOR PRINTS</t>
  </si>
  <si>
    <t>Total Prints Produced per Year</t>
  </si>
  <si>
    <t>Labor Cost per Print</t>
  </si>
  <si>
    <t>Labor per print in minutes</t>
  </si>
  <si>
    <t>Special Equipment Costs per Print</t>
  </si>
  <si>
    <t>Materials Costs per Print</t>
  </si>
  <si>
    <t>Total Fixed Costs Per Print</t>
  </si>
  <si>
    <t>Paper Costs per Print</t>
  </si>
  <si>
    <t>Varies. See Table Below.</t>
  </si>
  <si>
    <t>Price Per Print</t>
  </si>
  <si>
    <t>Paper</t>
  </si>
  <si>
    <t>Fixed Costs</t>
  </si>
  <si>
    <t>Total</t>
  </si>
  <si>
    <t>4 X 5</t>
  </si>
  <si>
    <t>5 X 7</t>
  </si>
  <si>
    <t>8 X 10</t>
  </si>
  <si>
    <t>Recharge Activity:</t>
  </si>
  <si>
    <t>Date:</t>
  </si>
  <si>
    <t xml:space="preserve">DEPRECIATION SCHEDULE </t>
  </si>
  <si>
    <t>Initial Cost of Equipment</t>
  </si>
  <si>
    <t>Equipment</t>
  </si>
  <si>
    <t>Date of</t>
  </si>
  <si>
    <t>Salvage</t>
  </si>
  <si>
    <t>Percentage</t>
  </si>
  <si>
    <t>Amount</t>
  </si>
  <si>
    <t>Useful</t>
  </si>
  <si>
    <t xml:space="preserve">Number of </t>
  </si>
  <si>
    <t>Prior Year(s)</t>
  </si>
  <si>
    <t>Item*</t>
  </si>
  <si>
    <t>Purchase</t>
  </si>
  <si>
    <t>Amt charged</t>
  </si>
  <si>
    <t>Value</t>
  </si>
  <si>
    <t>Recharge</t>
  </si>
  <si>
    <t>to be</t>
  </si>
  <si>
    <t>Life</t>
  </si>
  <si>
    <t>Months</t>
  </si>
  <si>
    <t>Accum.</t>
  </si>
  <si>
    <t>(mm/dd/yy)</t>
  </si>
  <si>
    <t>to recharge</t>
  </si>
  <si>
    <t>Usage</t>
  </si>
  <si>
    <t>Depreciated</t>
  </si>
  <si>
    <t>(Months)</t>
  </si>
  <si>
    <t>Depreciation</t>
  </si>
  <si>
    <t>center</t>
  </si>
  <si>
    <t>TOTALS</t>
  </si>
  <si>
    <t>*  Do not delete equipment from depreciation schedule until it has been either replaced or salvaged.</t>
  </si>
  <si>
    <t>2000-01</t>
  </si>
  <si>
    <t>Item Description and UC Property Number</t>
  </si>
  <si>
    <t xml:space="preserve">TOTAL PROJECTED OPERATING COSTS </t>
  </si>
  <si>
    <t>UNIVERSITY OF CALIFORNIA, BERKELEY - RECHARGE ACTIVITY REVIEW AND PROPOSAL</t>
  </si>
  <si>
    <t>PER ITEM RATE CALCULATION-SAMPLE #2</t>
  </si>
  <si>
    <t>SAMPLE RATE CALCULATION-PER ITEM</t>
  </si>
  <si>
    <t xml:space="preserve"> </t>
  </si>
  <si>
    <t>Property no.</t>
  </si>
  <si>
    <t>97-152560</t>
  </si>
  <si>
    <t>95-125862</t>
  </si>
  <si>
    <t>2002-03</t>
  </si>
  <si>
    <t>2001-02</t>
  </si>
  <si>
    <t>Copier</t>
  </si>
  <si>
    <t>Fax</t>
  </si>
  <si>
    <t>SAMPLE RATE CALCULATION - Photocopier Services</t>
  </si>
  <si>
    <t xml:space="preserve">Description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</si>
</sst>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7" formatCode="&quot;$&quot;#,##0.0000_);[Red]\(&quot;$&quot;#,##0.0000\)"/>
    <numFmt numFmtId="176" formatCode="&quot;$&quot;#,##0"/>
  </numFmts>
  <fonts count="19">
    <font>
      <sz val="10"/>
      <name val="Geneva"/>
    </font>
    <font>
      <b/>
      <sz val="10"/>
      <name val="Geneva"/>
    </font>
    <font>
      <sz val="10"/>
      <name val="Geneva"/>
    </font>
    <font>
      <b/>
      <sz val="9"/>
      <name val="Arial"/>
    </font>
    <font>
      <b/>
      <sz val="14"/>
      <name val="Geneva"/>
    </font>
    <font>
      <sz val="9"/>
      <name val="Arial"/>
    </font>
    <font>
      <b/>
      <sz val="12"/>
      <name val="Geneva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Geneva"/>
    </font>
    <font>
      <sz val="9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sz val="8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0" fontId="1" fillId="0" borderId="0" xfId="0" applyFont="1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7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 applyBorder="1"/>
    <xf numFmtId="5" fontId="0" fillId="0" borderId="6" xfId="0" applyNumberFormat="1" applyBorder="1"/>
    <xf numFmtId="7" fontId="0" fillId="0" borderId="7" xfId="0" applyNumberFormat="1" applyBorder="1"/>
    <xf numFmtId="7" fontId="0" fillId="0" borderId="5" xfId="0" applyNumberFormat="1" applyBorder="1"/>
    <xf numFmtId="0" fontId="1" fillId="0" borderId="8" xfId="0" applyFont="1" applyBorder="1"/>
    <xf numFmtId="0" fontId="0" fillId="0" borderId="6" xfId="0" applyBorder="1"/>
    <xf numFmtId="7" fontId="0" fillId="0" borderId="6" xfId="0" applyNumberFormat="1" applyBorder="1"/>
    <xf numFmtId="7" fontId="0" fillId="0" borderId="9" xfId="0" applyNumberFormat="1" applyBorder="1"/>
    <xf numFmtId="0" fontId="1" fillId="0" borderId="0" xfId="0" applyFont="1" applyBorder="1" applyAlignment="1">
      <alignment horizontal="center"/>
    </xf>
    <xf numFmtId="7" fontId="0" fillId="0" borderId="6" xfId="0" applyNumberFormat="1" applyBorder="1" applyAlignment="1">
      <alignment horizontal="center"/>
    </xf>
    <xf numFmtId="7" fontId="0" fillId="0" borderId="0" xfId="0" applyNumberFormat="1" applyBorder="1"/>
    <xf numFmtId="7" fontId="0" fillId="0" borderId="7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/>
    <xf numFmtId="0" fontId="8" fillId="2" borderId="0" xfId="0" applyFont="1" applyFill="1" applyAlignment="1"/>
    <xf numFmtId="0" fontId="10" fillId="0" borderId="0" xfId="0" applyFont="1" applyBorder="1" applyAlignment="1">
      <alignment horizontal="left"/>
    </xf>
    <xf numFmtId="0" fontId="8" fillId="0" borderId="0" xfId="0" applyFont="1" applyBorder="1"/>
    <xf numFmtId="38" fontId="8" fillId="0" borderId="0" xfId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8" fontId="8" fillId="0" borderId="6" xfId="1" applyFont="1" applyBorder="1" applyAlignment="1">
      <alignment horizontal="center"/>
    </xf>
    <xf numFmtId="40" fontId="8" fillId="0" borderId="0" xfId="0" applyNumberFormat="1" applyFont="1" applyBorder="1" applyAlignment="1">
      <alignment horizontal="center"/>
    </xf>
    <xf numFmtId="9" fontId="8" fillId="0" borderId="6" xfId="3" applyFont="1" applyBorder="1" applyAlignment="1"/>
    <xf numFmtId="38" fontId="8" fillId="0" borderId="6" xfId="0" applyNumberFormat="1" applyFont="1" applyBorder="1" applyAlignment="1">
      <alignment horizontal="center"/>
    </xf>
    <xf numFmtId="40" fontId="8" fillId="0" borderId="0" xfId="0" applyNumberFormat="1" applyFont="1" applyBorder="1" applyAlignment="1">
      <alignment horizontal="left"/>
    </xf>
    <xf numFmtId="5" fontId="8" fillId="0" borderId="7" xfId="0" applyNumberFormat="1" applyFont="1" applyBorder="1" applyAlignment="1"/>
    <xf numFmtId="9" fontId="8" fillId="0" borderId="0" xfId="3" applyFont="1" applyBorder="1" applyAlignment="1"/>
    <xf numFmtId="38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9" fontId="8" fillId="0" borderId="0" xfId="3" applyFont="1" applyBorder="1" applyAlignment="1">
      <alignment horizontal="center"/>
    </xf>
    <xf numFmtId="40" fontId="8" fillId="0" borderId="0" xfId="0" applyNumberFormat="1" applyFont="1" applyBorder="1" applyAlignment="1">
      <alignment horizontal="right"/>
    </xf>
    <xf numFmtId="6" fontId="8" fillId="0" borderId="7" xfId="0" applyNumberFormat="1" applyFont="1" applyBorder="1" applyAlignment="1"/>
    <xf numFmtId="10" fontId="8" fillId="0" borderId="6" xfId="0" applyNumberFormat="1" applyFont="1" applyBorder="1" applyAlignment="1"/>
    <xf numFmtId="9" fontId="8" fillId="0" borderId="0" xfId="3" applyFont="1" applyBorder="1" applyAlignment="1">
      <alignment horizontal="left"/>
    </xf>
    <xf numFmtId="40" fontId="8" fillId="0" borderId="0" xfId="0" applyNumberFormat="1" applyFont="1" applyBorder="1" applyAlignment="1"/>
    <xf numFmtId="6" fontId="8" fillId="0" borderId="6" xfId="0" applyNumberFormat="1" applyFont="1" applyBorder="1" applyAlignment="1"/>
    <xf numFmtId="6" fontId="8" fillId="0" borderId="0" xfId="0" applyNumberFormat="1" applyFont="1" applyBorder="1" applyAlignment="1"/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0" xfId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6" fontId="8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6" fontId="8" fillId="0" borderId="0" xfId="0" applyNumberFormat="1" applyFont="1" applyBorder="1" applyAlignment="1">
      <alignment vertical="center"/>
    </xf>
    <xf numFmtId="0" fontId="11" fillId="0" borderId="0" xfId="0" applyFont="1" applyBorder="1"/>
    <xf numFmtId="5" fontId="8" fillId="0" borderId="7" xfId="2" applyNumberFormat="1" applyFont="1" applyBorder="1" applyAlignment="1"/>
    <xf numFmtId="5" fontId="8" fillId="0" borderId="0" xfId="2" applyNumberFormat="1" applyFont="1" applyBorder="1" applyAlignment="1"/>
    <xf numFmtId="38" fontId="11" fillId="0" borderId="0" xfId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3" fontId="8" fillId="0" borderId="6" xfId="2" applyNumberFormat="1" applyFont="1" applyBorder="1" applyAlignment="1"/>
    <xf numFmtId="0" fontId="11" fillId="0" borderId="0" xfId="0" applyFont="1"/>
    <xf numFmtId="8" fontId="8" fillId="0" borderId="0" xfId="2" applyFont="1" applyBorder="1" applyAlignment="1"/>
    <xf numFmtId="0" fontId="11" fillId="0" borderId="0" xfId="0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7" fontId="11" fillId="0" borderId="7" xfId="2" applyNumberFormat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9" fillId="2" borderId="0" xfId="0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2" fillId="2" borderId="0" xfId="0" applyFont="1" applyFill="1" applyAlignment="1"/>
    <xf numFmtId="0" fontId="13" fillId="2" borderId="0" xfId="0" applyFont="1" applyFill="1" applyAlignment="1">
      <alignment horizontal="centerContinuous"/>
    </xf>
    <xf numFmtId="0" fontId="11" fillId="0" borderId="0" xfId="0" quotePrefix="1" applyFont="1" applyAlignment="1" applyProtection="1"/>
    <xf numFmtId="0" fontId="8" fillId="0" borderId="0" xfId="0" applyFont="1" applyAlignment="1" applyProtection="1">
      <alignment horizontal="centerContinuous"/>
    </xf>
    <xf numFmtId="3" fontId="8" fillId="0" borderId="0" xfId="0" applyNumberFormat="1" applyFont="1" applyAlignment="1" applyProtection="1">
      <alignment horizontal="centerContinuous"/>
    </xf>
    <xf numFmtId="9" fontId="8" fillId="0" borderId="0" xfId="0" applyNumberFormat="1" applyFont="1" applyAlignment="1" applyProtection="1">
      <alignment horizontal="centerContinuous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centerContinuous"/>
    </xf>
    <xf numFmtId="0" fontId="8" fillId="0" borderId="0" xfId="0" applyFont="1" applyProtection="1"/>
    <xf numFmtId="3" fontId="8" fillId="0" borderId="0" xfId="0" applyNumberFormat="1" applyFont="1" applyProtection="1"/>
    <xf numFmtId="9" fontId="8" fillId="0" borderId="0" xfId="0" applyNumberFormat="1" applyFont="1" applyProtection="1"/>
    <xf numFmtId="0" fontId="14" fillId="0" borderId="0" xfId="0" applyFont="1" applyProtection="1"/>
    <xf numFmtId="14" fontId="14" fillId="0" borderId="6" xfId="0" applyNumberFormat="1" applyFont="1" applyBorder="1" applyProtection="1"/>
    <xf numFmtId="3" fontId="8" fillId="0" borderId="6" xfId="0" applyNumberFormat="1" applyFont="1" applyBorder="1" applyProtection="1"/>
    <xf numFmtId="0" fontId="8" fillId="0" borderId="6" xfId="0" applyFont="1" applyBorder="1" applyProtection="1"/>
    <xf numFmtId="9" fontId="8" fillId="0" borderId="6" xfId="0" applyNumberFormat="1" applyFont="1" applyBorder="1" applyProtection="1"/>
    <xf numFmtId="0" fontId="14" fillId="0" borderId="0" xfId="0" applyFont="1" applyBorder="1" applyProtection="1"/>
    <xf numFmtId="14" fontId="14" fillId="0" borderId="6" xfId="0" applyNumberFormat="1" applyFont="1" applyBorder="1" applyAlignment="1" applyProtection="1">
      <alignment horizontal="left"/>
    </xf>
    <xf numFmtId="14" fontId="14" fillId="0" borderId="0" xfId="0" applyNumberFormat="1" applyFont="1" applyBorder="1" applyAlignment="1" applyProtection="1">
      <alignment horizontal="left"/>
    </xf>
    <xf numFmtId="3" fontId="8" fillId="0" borderId="0" xfId="0" applyNumberFormat="1" applyFont="1" applyBorder="1" applyProtection="1"/>
    <xf numFmtId="0" fontId="8" fillId="0" borderId="0" xfId="0" applyFont="1" applyBorder="1" applyProtection="1"/>
    <xf numFmtId="9" fontId="8" fillId="0" borderId="0" xfId="0" applyNumberFormat="1" applyFont="1" applyBorder="1" applyProtection="1"/>
    <xf numFmtId="0" fontId="11" fillId="0" borderId="0" xfId="0" applyFont="1" applyBorder="1" applyProtection="1"/>
    <xf numFmtId="0" fontId="7" fillId="0" borderId="0" xfId="0" applyFont="1" applyBorder="1" applyProtection="1"/>
    <xf numFmtId="0" fontId="8" fillId="3" borderId="10" xfId="0" applyFont="1" applyFill="1" applyBorder="1" applyAlignment="1" applyProtection="1">
      <alignment horizontal="center"/>
    </xf>
    <xf numFmtId="3" fontId="8" fillId="3" borderId="11" xfId="0" applyNumberFormat="1" applyFont="1" applyFill="1" applyBorder="1" applyAlignment="1" applyProtection="1">
      <alignment horizontal="center"/>
    </xf>
    <xf numFmtId="3" fontId="8" fillId="3" borderId="10" xfId="0" applyNumberFormat="1" applyFont="1" applyFill="1" applyBorder="1" applyAlignment="1" applyProtection="1">
      <alignment horizontal="center"/>
    </xf>
    <xf numFmtId="9" fontId="8" fillId="3" borderId="10" xfId="0" applyNumberFormat="1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9" fontId="8" fillId="3" borderId="11" xfId="0" applyNumberFormat="1" applyFont="1" applyFill="1" applyBorder="1" applyAlignment="1" applyProtection="1">
      <alignment horizontal="center"/>
    </xf>
    <xf numFmtId="0" fontId="8" fillId="3" borderId="11" xfId="0" quotePrefix="1" applyFont="1" applyFill="1" applyBorder="1" applyAlignment="1" applyProtection="1">
      <alignment horizontal="center"/>
    </xf>
    <xf numFmtId="0" fontId="8" fillId="4" borderId="11" xfId="0" quotePrefix="1" applyFont="1" applyFill="1" applyBorder="1" applyAlignment="1" applyProtection="1">
      <alignment horizontal="center"/>
    </xf>
    <xf numFmtId="3" fontId="8" fillId="4" borderId="11" xfId="0" quotePrefix="1" applyNumberFormat="1" applyFont="1" applyFill="1" applyBorder="1" applyAlignment="1" applyProtection="1">
      <alignment horizontal="right"/>
    </xf>
    <xf numFmtId="9" fontId="8" fillId="4" borderId="11" xfId="0" quotePrefix="1" applyNumberFormat="1" applyFont="1" applyFill="1" applyBorder="1" applyAlignment="1" applyProtection="1">
      <alignment horizontal="center"/>
    </xf>
    <xf numFmtId="3" fontId="8" fillId="0" borderId="11" xfId="0" applyNumberFormat="1" applyFont="1" applyBorder="1" applyProtection="1"/>
    <xf numFmtId="14" fontId="8" fillId="0" borderId="11" xfId="0" applyNumberFormat="1" applyFont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 horizontal="right"/>
      <protection locked="0"/>
    </xf>
    <xf numFmtId="9" fontId="8" fillId="0" borderId="11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3" fontId="8" fillId="0" borderId="11" xfId="0" applyNumberFormat="1" applyFont="1" applyBorder="1" applyProtection="1">
      <protection locked="0"/>
    </xf>
    <xf numFmtId="0" fontId="8" fillId="0" borderId="11" xfId="0" applyFont="1" applyBorder="1" applyProtection="1">
      <protection locked="0"/>
    </xf>
    <xf numFmtId="3" fontId="8" fillId="0" borderId="11" xfId="0" applyNumberFormat="1" applyFont="1" applyBorder="1" applyAlignment="1" applyProtection="1">
      <alignment horizontal="right"/>
    </xf>
    <xf numFmtId="9" fontId="8" fillId="0" borderId="11" xfId="0" applyNumberFormat="1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1" xfId="0" applyFont="1" applyBorder="1" applyProtection="1"/>
    <xf numFmtId="176" fontId="15" fillId="0" borderId="11" xfId="0" applyNumberFormat="1" applyFont="1" applyBorder="1" applyAlignment="1" applyProtection="1">
      <alignment horizontal="center"/>
    </xf>
    <xf numFmtId="176" fontId="11" fillId="0" borderId="7" xfId="0" applyNumberFormat="1" applyFont="1" applyBorder="1" applyProtection="1"/>
    <xf numFmtId="9" fontId="11" fillId="0" borderId="7" xfId="0" applyNumberFormat="1" applyFont="1" applyBorder="1" applyProtection="1"/>
    <xf numFmtId="0" fontId="1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center"/>
    </xf>
    <xf numFmtId="3" fontId="17" fillId="0" borderId="0" xfId="0" applyNumberFormat="1" applyFont="1" applyAlignment="1" applyProtection="1">
      <alignment horizontal="left"/>
    </xf>
    <xf numFmtId="0" fontId="8" fillId="0" borderId="0" xfId="0" quotePrefix="1" applyFont="1" applyAlignment="1" applyProtection="1">
      <alignment horizontal="center"/>
    </xf>
    <xf numFmtId="3" fontId="8" fillId="0" borderId="0" xfId="0" quotePrefix="1" applyNumberFormat="1" applyFont="1" applyAlignment="1" applyProtection="1">
      <alignment horizontal="left"/>
    </xf>
    <xf numFmtId="9" fontId="8" fillId="0" borderId="0" xfId="0" applyNumberFormat="1" applyFont="1" applyProtection="1">
      <protection locked="0"/>
    </xf>
    <xf numFmtId="14" fontId="8" fillId="4" borderId="11" xfId="0" quotePrefix="1" applyNumberFormat="1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</xf>
    <xf numFmtId="0" fontId="11" fillId="0" borderId="12" xfId="0" applyFont="1" applyBorder="1" applyProtection="1"/>
    <xf numFmtId="0" fontId="8" fillId="3" borderId="4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Protection="1"/>
    <xf numFmtId="0" fontId="8" fillId="3" borderId="1" xfId="0" quotePrefix="1" applyFont="1" applyFill="1" applyBorder="1" applyAlignment="1" applyProtection="1">
      <alignment horizontal="centerContinuous"/>
    </xf>
    <xf numFmtId="0" fontId="8" fillId="3" borderId="3" xfId="0" quotePrefix="1" applyFont="1" applyFill="1" applyBorder="1" applyAlignment="1" applyProtection="1">
      <alignment horizontal="centerContinuous"/>
    </xf>
    <xf numFmtId="0" fontId="8" fillId="3" borderId="4" xfId="0" applyFont="1" applyFill="1" applyBorder="1" applyAlignment="1" applyProtection="1">
      <alignment horizontal="centerContinuous"/>
    </xf>
    <xf numFmtId="0" fontId="8" fillId="3" borderId="5" xfId="0" applyFont="1" applyFill="1" applyBorder="1" applyAlignment="1" applyProtection="1">
      <alignment horizontal="centerContinuous"/>
    </xf>
    <xf numFmtId="0" fontId="8" fillId="3" borderId="10" xfId="0" applyFont="1" applyFill="1" applyBorder="1" applyAlignment="1" applyProtection="1">
      <alignment horizontal="center" wrapText="1"/>
    </xf>
    <xf numFmtId="0" fontId="8" fillId="3" borderId="9" xfId="0" applyFont="1" applyFill="1" applyBorder="1" applyAlignment="1" applyProtection="1">
      <alignment horizontal="center"/>
    </xf>
    <xf numFmtId="0" fontId="8" fillId="4" borderId="4" xfId="0" quotePrefix="1" applyFont="1" applyFill="1" applyBorder="1" applyAlignment="1" applyProtection="1">
      <alignment horizontal="left"/>
    </xf>
    <xf numFmtId="0" fontId="8" fillId="4" borderId="5" xfId="0" quotePrefix="1" applyFont="1" applyFill="1" applyBorder="1" applyAlignment="1" applyProtection="1">
      <alignment horizontal="left"/>
    </xf>
    <xf numFmtId="0" fontId="15" fillId="0" borderId="4" xfId="0" applyFont="1" applyBorder="1" applyAlignment="1" applyProtection="1">
      <alignment horizontal="left" wrapText="1"/>
    </xf>
    <xf numFmtId="3" fontId="15" fillId="0" borderId="11" xfId="0" applyNumberFormat="1" applyFont="1" applyBorder="1" applyAlignment="1" applyProtection="1">
      <alignment horizontal="right"/>
    </xf>
    <xf numFmtId="0" fontId="8" fillId="3" borderId="14" xfId="0" applyFont="1" applyFill="1" applyBorder="1" applyAlignment="1" applyProtection="1">
      <alignment horizontal="center"/>
    </xf>
    <xf numFmtId="9" fontId="8" fillId="3" borderId="14" xfId="0" applyNumberFormat="1" applyFont="1" applyFill="1" applyBorder="1" applyAlignment="1" applyProtection="1">
      <alignment horizontal="center"/>
    </xf>
  </cellXfs>
  <cellStyles count="4">
    <cellStyle name="Comma [0]" xfId="1" builtinId="6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H:\My%20Documents\Recharge%20Committee\Templates\1999%20Templates\989919900.xls" TargetMode="External"/><Relationship Id="rId1" Type="http://schemas.openxmlformats.org/officeDocument/2006/relationships/externalLinkPath" Target="file:///H:\My%20Documents\Recharge%20Committee\Templates\1999%20Templates\98991990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A48" sqref="A48"/>
    </sheetView>
  </sheetViews>
  <sheetFormatPr defaultColWidth="11.44140625" defaultRowHeight="13.2"/>
  <cols>
    <col min="1" max="1" width="6.88671875" style="37" customWidth="1"/>
    <col min="2" max="2" width="16" style="37" customWidth="1"/>
    <col min="3" max="3" width="2.88671875" style="37" customWidth="1"/>
    <col min="4" max="4" width="7.109375" style="37" customWidth="1"/>
    <col min="5" max="5" width="5.109375" style="37" customWidth="1"/>
    <col min="6" max="6" width="3.6640625" style="37" customWidth="1"/>
    <col min="7" max="7" width="7.33203125" style="37" customWidth="1"/>
    <col min="8" max="8" width="16.109375" style="37" customWidth="1"/>
    <col min="9" max="16384" width="11.44140625" style="37"/>
  </cols>
  <sheetData>
    <row r="1" spans="1:10">
      <c r="A1" s="35" t="s">
        <v>80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>
      <c r="A2" s="38"/>
      <c r="B2" s="38"/>
      <c r="C2" s="38"/>
      <c r="D2" s="38"/>
      <c r="E2" s="38"/>
      <c r="F2" s="38"/>
      <c r="G2" s="38"/>
    </row>
    <row r="3" spans="1:10" ht="21">
      <c r="A3" s="87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7.399999999999999">
      <c r="A4" s="85" t="s">
        <v>1</v>
      </c>
      <c r="B4" s="86"/>
      <c r="C4" s="86"/>
      <c r="D4" s="86"/>
      <c r="E4" s="86"/>
      <c r="F4" s="86"/>
      <c r="G4" s="86"/>
      <c r="H4" s="86"/>
      <c r="I4" s="86"/>
      <c r="J4" s="86"/>
    </row>
    <row r="8" spans="1:10">
      <c r="A8" s="40" t="s">
        <v>2</v>
      </c>
      <c r="B8" s="41"/>
      <c r="C8" s="42"/>
      <c r="D8" s="43"/>
      <c r="E8" s="43"/>
      <c r="F8" s="43"/>
      <c r="G8" s="43"/>
      <c r="H8" s="43"/>
      <c r="I8" s="43"/>
    </row>
    <row r="9" spans="1:10">
      <c r="A9" s="44"/>
      <c r="B9" s="41"/>
      <c r="C9" s="42"/>
      <c r="D9" s="43"/>
      <c r="E9" s="43"/>
      <c r="F9" s="43"/>
      <c r="G9" s="43"/>
      <c r="H9" s="43"/>
      <c r="I9" s="43"/>
    </row>
    <row r="10" spans="1:10">
      <c r="A10" s="41" t="s">
        <v>3</v>
      </c>
      <c r="B10" s="41"/>
      <c r="C10" s="45">
        <v>6</v>
      </c>
      <c r="D10" s="46" t="s">
        <v>4</v>
      </c>
      <c r="E10" s="47">
        <v>0.1</v>
      </c>
      <c r="F10" s="46" t="s">
        <v>5</v>
      </c>
      <c r="G10" s="48">
        <v>2031</v>
      </c>
      <c r="H10" s="49" t="s">
        <v>6</v>
      </c>
      <c r="I10" s="50">
        <f>ROUND(C10*E10*G10,0)</f>
        <v>1219</v>
      </c>
    </row>
    <row r="11" spans="1:10" ht="5.0999999999999996" customHeight="1">
      <c r="A11" s="41"/>
      <c r="B11" s="41"/>
      <c r="C11" s="42"/>
      <c r="D11" s="46"/>
      <c r="E11" s="51"/>
      <c r="F11" s="46"/>
      <c r="G11" s="52"/>
      <c r="H11" s="49"/>
      <c r="I11" s="53"/>
    </row>
    <row r="12" spans="1:10">
      <c r="A12" s="41" t="s">
        <v>3</v>
      </c>
      <c r="B12" s="54"/>
      <c r="C12" s="45">
        <v>6</v>
      </c>
      <c r="D12" s="46" t="s">
        <v>4</v>
      </c>
      <c r="E12" s="47">
        <v>0.1</v>
      </c>
      <c r="F12" s="46" t="s">
        <v>5</v>
      </c>
      <c r="G12" s="48">
        <v>2111</v>
      </c>
      <c r="H12" s="49" t="s">
        <v>6</v>
      </c>
      <c r="I12" s="50">
        <f>ROUND(C12*E12*G12,0)</f>
        <v>1267</v>
      </c>
    </row>
    <row r="13" spans="1:10">
      <c r="A13" s="54"/>
      <c r="B13" s="54"/>
      <c r="C13" s="42"/>
      <c r="D13" s="46"/>
      <c r="E13" s="55"/>
      <c r="F13" s="46"/>
      <c r="G13" s="46"/>
      <c r="H13" s="46"/>
      <c r="I13" s="46"/>
    </row>
    <row r="14" spans="1:10">
      <c r="A14" s="54" t="s">
        <v>7</v>
      </c>
      <c r="B14" s="54"/>
      <c r="C14" s="42"/>
      <c r="D14" s="46"/>
      <c r="E14" s="55"/>
      <c r="F14" s="46"/>
      <c r="G14" s="46"/>
      <c r="H14" s="56"/>
      <c r="I14" s="57">
        <f>SUM(I10:I13)</f>
        <v>2486</v>
      </c>
    </row>
    <row r="15" spans="1:10">
      <c r="A15" s="54"/>
      <c r="B15" s="54"/>
      <c r="C15" s="42"/>
      <c r="D15" s="46"/>
      <c r="E15" s="55"/>
      <c r="F15" s="46"/>
      <c r="G15" s="46"/>
      <c r="H15" s="46"/>
      <c r="I15" s="41"/>
    </row>
    <row r="16" spans="1:10">
      <c r="A16" s="40" t="s">
        <v>8</v>
      </c>
      <c r="B16" s="41"/>
      <c r="C16" s="42"/>
      <c r="D16" s="46"/>
      <c r="E16" s="55"/>
      <c r="F16" s="46"/>
      <c r="G16" s="46"/>
      <c r="H16" s="46"/>
      <c r="I16" s="41"/>
    </row>
    <row r="17" spans="1:9">
      <c r="A17" s="54"/>
      <c r="B17" s="54"/>
      <c r="C17" s="42"/>
      <c r="D17" s="58">
        <v>0.23</v>
      </c>
      <c r="E17" s="59" t="s">
        <v>9</v>
      </c>
      <c r="F17" s="46"/>
      <c r="G17" s="46"/>
      <c r="H17" s="46"/>
      <c r="I17" s="57">
        <f>ROUND((SUM(I14))*D17,0)</f>
        <v>572</v>
      </c>
    </row>
    <row r="18" spans="1:9" ht="18" customHeight="1">
      <c r="A18" s="54"/>
      <c r="B18" s="54"/>
      <c r="C18" s="42"/>
      <c r="D18" s="46"/>
      <c r="E18" s="46"/>
      <c r="F18" s="46"/>
      <c r="G18" s="46"/>
      <c r="H18" s="46"/>
      <c r="I18" s="60"/>
    </row>
    <row r="19" spans="1:9">
      <c r="A19" s="40" t="s">
        <v>10</v>
      </c>
      <c r="B19" s="41"/>
      <c r="C19" s="42"/>
      <c r="D19" s="46"/>
      <c r="E19" s="46"/>
      <c r="F19" s="46"/>
      <c r="G19" s="46"/>
      <c r="H19" s="46"/>
      <c r="I19" s="61">
        <v>55500</v>
      </c>
    </row>
    <row r="20" spans="1:9">
      <c r="A20" s="54" t="s">
        <v>11</v>
      </c>
      <c r="B20" s="41"/>
      <c r="C20" s="42"/>
      <c r="D20" s="46"/>
      <c r="E20" s="46"/>
      <c r="F20" s="46"/>
      <c r="G20" s="46"/>
      <c r="H20" s="46"/>
      <c r="I20" s="60"/>
    </row>
    <row r="21" spans="1:9">
      <c r="A21" s="54"/>
      <c r="B21" s="54"/>
      <c r="C21" s="42"/>
      <c r="D21" s="43"/>
      <c r="E21" s="43"/>
      <c r="F21" s="43"/>
      <c r="G21" s="43"/>
      <c r="H21" s="43"/>
      <c r="I21" s="62"/>
    </row>
    <row r="22" spans="1:9">
      <c r="A22" s="40" t="s">
        <v>12</v>
      </c>
      <c r="B22" s="54"/>
      <c r="C22" s="42"/>
      <c r="D22" s="43"/>
      <c r="E22" s="43"/>
      <c r="F22" s="43"/>
      <c r="G22" s="43"/>
      <c r="H22" s="43"/>
      <c r="I22" s="61">
        <v>0</v>
      </c>
    </row>
    <row r="23" spans="1:9">
      <c r="A23" s="54"/>
      <c r="B23" s="54"/>
      <c r="C23" s="42"/>
      <c r="D23" s="43"/>
      <c r="E23" s="43"/>
      <c r="F23" s="43"/>
      <c r="G23" s="43"/>
      <c r="H23" s="43"/>
      <c r="I23" s="62"/>
    </row>
    <row r="24" spans="1:9">
      <c r="A24" s="63" t="s">
        <v>13</v>
      </c>
      <c r="B24" s="64"/>
      <c r="C24" s="65"/>
      <c r="D24" s="66"/>
      <c r="E24" s="66"/>
      <c r="F24" s="66"/>
      <c r="G24" s="66"/>
      <c r="H24" s="66"/>
      <c r="I24" s="67">
        <v>-5000</v>
      </c>
    </row>
    <row r="25" spans="1:9">
      <c r="A25" s="68" t="s">
        <v>14</v>
      </c>
      <c r="B25" s="64"/>
      <c r="C25" s="65"/>
      <c r="D25" s="66"/>
      <c r="E25" s="66"/>
      <c r="F25" s="66"/>
      <c r="G25" s="66"/>
      <c r="H25" s="66"/>
      <c r="I25" s="69"/>
    </row>
    <row r="26" spans="1:9">
      <c r="A26" s="63"/>
      <c r="B26" s="64"/>
      <c r="C26" s="65"/>
      <c r="D26" s="66"/>
      <c r="E26" s="66"/>
      <c r="F26" s="66"/>
      <c r="G26" s="66"/>
      <c r="H26" s="66"/>
      <c r="I26" s="69"/>
    </row>
    <row r="27" spans="1:9">
      <c r="A27" s="70" t="s">
        <v>79</v>
      </c>
      <c r="B27" s="41"/>
      <c r="C27" s="42"/>
      <c r="D27" s="43"/>
      <c r="E27" s="43"/>
      <c r="F27" s="43"/>
      <c r="G27" s="43"/>
      <c r="H27" s="43"/>
      <c r="I27" s="71">
        <f>SUM(I14:I26)</f>
        <v>53558</v>
      </c>
    </row>
    <row r="28" spans="1:9">
      <c r="A28" s="41"/>
      <c r="B28" s="41"/>
      <c r="C28" s="42"/>
      <c r="D28" s="43"/>
      <c r="E28" s="43"/>
      <c r="F28" s="43"/>
      <c r="G28" s="43"/>
      <c r="H28" s="43"/>
      <c r="I28" s="72"/>
    </row>
    <row r="29" spans="1:9" s="76" customFormat="1">
      <c r="A29" s="70" t="s">
        <v>15</v>
      </c>
      <c r="B29" s="70"/>
      <c r="C29" s="73"/>
      <c r="D29" s="74"/>
      <c r="E29" s="74"/>
      <c r="F29" s="74"/>
      <c r="G29" s="74"/>
      <c r="H29" s="74"/>
      <c r="I29" s="75">
        <v>1800000</v>
      </c>
    </row>
    <row r="30" spans="1:9">
      <c r="A30" s="41"/>
      <c r="B30" s="41"/>
      <c r="C30" s="42"/>
      <c r="D30" s="43"/>
      <c r="E30" s="43"/>
      <c r="F30" s="43"/>
      <c r="G30" s="43"/>
      <c r="H30" s="43"/>
      <c r="I30" s="77"/>
    </row>
    <row r="31" spans="1:9">
      <c r="A31" s="78" t="s">
        <v>16</v>
      </c>
      <c r="B31" s="68"/>
      <c r="C31" s="79"/>
      <c r="D31" s="80"/>
      <c r="E31" s="80"/>
      <c r="F31" s="80"/>
      <c r="G31" s="80"/>
      <c r="H31" s="80"/>
      <c r="I31" s="81">
        <f>ROUND(I27/I29,2)</f>
        <v>0.03</v>
      </c>
    </row>
    <row r="32" spans="1:9">
      <c r="A32" s="54" t="s">
        <v>17</v>
      </c>
      <c r="B32" s="82"/>
      <c r="C32" s="42"/>
      <c r="D32" s="43"/>
      <c r="E32" s="43"/>
      <c r="F32" s="43"/>
      <c r="G32" s="43"/>
      <c r="H32" s="74"/>
      <c r="I32" s="83"/>
    </row>
    <row r="33" spans="1:9">
      <c r="A33" s="84"/>
      <c r="B33" s="84"/>
      <c r="C33" s="42"/>
      <c r="D33" s="43"/>
      <c r="E33" s="43"/>
      <c r="F33" s="43"/>
      <c r="G33" s="43"/>
      <c r="H33" s="74"/>
      <c r="I33" s="83"/>
    </row>
  </sheetData>
  <phoneticPr fontId="18" type="noConversion"/>
  <printOptions horizontalCentered="1" gridLinesSet="0"/>
  <pageMargins left="0.5" right="0.5" top="0.5" bottom="0.75" header="0.5" footer="0.5"/>
  <pageSetup orientation="portrait" r:id="rId1"/>
  <headerFooter alignWithMargins="0">
    <oddFooter>&amp;L&amp;D&amp;RPage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workbookViewId="0">
      <selection activeCell="A4" sqref="A4"/>
    </sheetView>
  </sheetViews>
  <sheetFormatPr defaultColWidth="11.44140625" defaultRowHeight="13.2"/>
  <cols>
    <col min="1" max="1" width="7.44140625" customWidth="1"/>
    <col min="2" max="2" width="11.44140625" customWidth="1"/>
    <col min="3" max="3" width="27.88671875" customWidth="1"/>
    <col min="4" max="4" width="0.88671875" customWidth="1"/>
    <col min="5" max="5" width="12.88671875" customWidth="1"/>
    <col min="6" max="6" width="0.88671875" customWidth="1"/>
    <col min="7" max="7" width="12.88671875" customWidth="1"/>
    <col min="8" max="8" width="8.88671875" customWidth="1"/>
    <col min="9" max="9" width="9.88671875" customWidth="1"/>
    <col min="10" max="10" width="1.44140625" customWidth="1"/>
  </cols>
  <sheetData>
    <row r="1" spans="1:10">
      <c r="A1" s="1" t="str">
        <f>'Photocopier Rate'!A1</f>
        <v>UNIVERSITY OF CALIFORNIA, BERKELEY - RECHARGE ACTIVITY REVIEW AND PROPOSAL</v>
      </c>
      <c r="B1" s="6"/>
      <c r="C1" s="6"/>
      <c r="D1" s="6"/>
      <c r="E1" s="6"/>
      <c r="F1" s="6"/>
      <c r="G1" s="6"/>
      <c r="H1" s="6"/>
      <c r="I1" s="6"/>
      <c r="J1" s="6"/>
    </row>
    <row r="2" spans="1:10" ht="9.9" customHeight="1"/>
    <row r="3" spans="1:10" ht="21">
      <c r="A3" s="88" t="s">
        <v>82</v>
      </c>
      <c r="B3" s="3"/>
      <c r="C3" s="3"/>
      <c r="D3" s="3"/>
      <c r="E3" s="3"/>
      <c r="F3" s="3"/>
      <c r="G3" s="3"/>
      <c r="H3" s="3"/>
      <c r="I3" s="3"/>
      <c r="J3" s="3"/>
    </row>
    <row r="4" spans="1:10" ht="17.399999999999999">
      <c r="A4" s="4" t="s">
        <v>81</v>
      </c>
      <c r="B4" s="3"/>
      <c r="C4" s="3"/>
      <c r="D4" s="3"/>
      <c r="E4" s="3"/>
      <c r="F4" s="3"/>
      <c r="G4" s="3"/>
      <c r="H4" s="3"/>
      <c r="I4" s="3"/>
      <c r="J4" s="3"/>
    </row>
    <row r="5" spans="1:10" ht="9" customHeight="1"/>
    <row r="6" spans="1:10" ht="15.6">
      <c r="A6" s="7" t="s">
        <v>18</v>
      </c>
      <c r="B6" s="2"/>
      <c r="C6" s="2"/>
      <c r="D6" s="2"/>
      <c r="E6" s="2"/>
      <c r="F6" s="2"/>
      <c r="G6" s="2"/>
      <c r="H6" s="2"/>
      <c r="I6" s="2"/>
      <c r="J6" s="2"/>
    </row>
    <row r="7" spans="1:10" ht="8.1" customHeight="1"/>
    <row r="8" spans="1:10">
      <c r="A8" s="8" t="s">
        <v>19</v>
      </c>
      <c r="B8" s="9"/>
      <c r="C8" s="9"/>
      <c r="D8" s="9"/>
      <c r="E8" s="9"/>
      <c r="F8" s="9"/>
      <c r="G8" s="9"/>
      <c r="H8" s="9"/>
      <c r="I8" s="9"/>
      <c r="J8" s="10"/>
    </row>
    <row r="9" spans="1:10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>
      <c r="A10" s="14" t="s">
        <v>20</v>
      </c>
      <c r="B10" s="12"/>
      <c r="C10" s="12"/>
      <c r="D10" s="12"/>
      <c r="E10" s="15">
        <v>50000</v>
      </c>
      <c r="F10" s="16"/>
      <c r="G10" s="12"/>
      <c r="H10" s="12"/>
      <c r="I10" s="12"/>
      <c r="J10" s="13"/>
    </row>
    <row r="11" spans="1:10">
      <c r="A11" s="11"/>
      <c r="B11" s="12"/>
      <c r="C11" s="12"/>
      <c r="D11" s="12"/>
      <c r="E11" s="12"/>
      <c r="F11" s="12"/>
      <c r="G11" s="12"/>
      <c r="H11" s="12"/>
      <c r="I11" s="12"/>
      <c r="J11" s="13"/>
    </row>
    <row r="12" spans="1:10">
      <c r="A12" s="11"/>
      <c r="B12" s="5" t="s">
        <v>21</v>
      </c>
      <c r="C12" s="12"/>
      <c r="D12" s="12"/>
      <c r="E12" s="12"/>
      <c r="F12" s="12"/>
      <c r="G12" s="12"/>
      <c r="H12" s="12"/>
      <c r="I12" s="17">
        <f>G15*G13</f>
        <v>0.9</v>
      </c>
      <c r="J12" s="18"/>
    </row>
    <row r="13" spans="1:10">
      <c r="A13" s="11"/>
      <c r="B13" s="12" t="s">
        <v>22</v>
      </c>
      <c r="C13" s="12"/>
      <c r="D13" s="12"/>
      <c r="E13" s="12"/>
      <c r="F13" s="12"/>
      <c r="G13" s="19">
        <v>2</v>
      </c>
      <c r="H13" s="12"/>
      <c r="I13" s="20"/>
      <c r="J13" s="18"/>
    </row>
    <row r="14" spans="1:10" ht="3" customHeight="1">
      <c r="A14" s="11"/>
      <c r="B14" s="12"/>
      <c r="C14" s="12"/>
      <c r="D14" s="12"/>
      <c r="E14" s="12"/>
      <c r="F14" s="12"/>
      <c r="G14" s="20"/>
      <c r="H14" s="12"/>
      <c r="I14" s="20"/>
      <c r="J14" s="18"/>
    </row>
    <row r="15" spans="1:10">
      <c r="A15" s="11"/>
      <c r="B15" s="12" t="s">
        <v>23</v>
      </c>
      <c r="C15" s="12"/>
      <c r="D15" s="12"/>
      <c r="E15" s="12"/>
      <c r="F15" s="12"/>
      <c r="G15" s="17">
        <f>ROUND(27/60, 2)</f>
        <v>0.45</v>
      </c>
      <c r="H15" s="12"/>
      <c r="I15" s="20"/>
      <c r="J15" s="18"/>
    </row>
    <row r="16" spans="1:10">
      <c r="A16" s="11"/>
      <c r="B16" s="12"/>
      <c r="C16" s="12"/>
      <c r="D16" s="12"/>
      <c r="E16" s="12"/>
      <c r="F16" s="12"/>
      <c r="G16" s="12"/>
      <c r="H16" s="12"/>
      <c r="I16" s="20"/>
      <c r="J16" s="18"/>
    </row>
    <row r="17" spans="1:10">
      <c r="A17" s="11"/>
      <c r="B17" s="5" t="s">
        <v>24</v>
      </c>
      <c r="C17" s="12"/>
      <c r="D17" s="12"/>
      <c r="E17" s="12"/>
      <c r="F17" s="12"/>
      <c r="G17" s="12"/>
      <c r="H17" s="12"/>
      <c r="I17" s="17">
        <f>ROUND(SUM(G18:G19)/$E$10,2)</f>
        <v>0.1</v>
      </c>
      <c r="J17" s="18"/>
    </row>
    <row r="18" spans="1:10">
      <c r="A18" s="11"/>
      <c r="B18" s="12" t="s">
        <v>25</v>
      </c>
      <c r="C18" s="12"/>
      <c r="D18" s="12"/>
      <c r="E18" s="12"/>
      <c r="F18" s="12"/>
      <c r="G18" s="21">
        <v>5000</v>
      </c>
      <c r="H18" s="12"/>
      <c r="I18" s="20"/>
      <c r="J18" s="18"/>
    </row>
    <row r="19" spans="1:10">
      <c r="A19" s="11"/>
      <c r="B19" s="12" t="s">
        <v>26</v>
      </c>
      <c r="C19" s="12"/>
      <c r="D19" s="12"/>
      <c r="E19" s="12"/>
      <c r="F19" s="12"/>
      <c r="G19" s="21">
        <f>'Depreciation Schedule'!Q18</f>
        <v>0</v>
      </c>
      <c r="H19" s="12"/>
      <c r="I19" s="20"/>
      <c r="J19" s="18"/>
    </row>
    <row r="20" spans="1:10">
      <c r="A20" s="11"/>
      <c r="B20" s="12"/>
      <c r="C20" s="12"/>
      <c r="D20" s="12"/>
      <c r="E20" s="12"/>
      <c r="F20" s="12"/>
      <c r="G20" s="12"/>
      <c r="H20" s="12"/>
      <c r="I20" s="20"/>
      <c r="J20" s="18"/>
    </row>
    <row r="21" spans="1:10">
      <c r="A21" s="11"/>
      <c r="B21" s="5" t="s">
        <v>27</v>
      </c>
      <c r="C21" s="12"/>
      <c r="D21" s="12"/>
      <c r="E21" s="12"/>
      <c r="F21" s="12"/>
      <c r="G21" s="12"/>
      <c r="H21" s="12"/>
      <c r="I21" s="17">
        <f>ROUND(SUM(G22:G23)/$E$10,2)</f>
        <v>0.14000000000000001</v>
      </c>
      <c r="J21" s="18"/>
    </row>
    <row r="22" spans="1:10">
      <c r="A22" s="11"/>
      <c r="B22" s="12" t="s">
        <v>28</v>
      </c>
      <c r="C22" s="12"/>
      <c r="D22" s="12"/>
      <c r="E22" s="12"/>
      <c r="F22" s="12"/>
      <c r="G22" s="21">
        <v>2000</v>
      </c>
      <c r="H22" s="12"/>
      <c r="I22" s="20"/>
      <c r="J22" s="18"/>
    </row>
    <row r="23" spans="1:10">
      <c r="A23" s="11"/>
      <c r="B23" s="12" t="s">
        <v>29</v>
      </c>
      <c r="C23" s="12"/>
      <c r="D23" s="12"/>
      <c r="E23" s="12"/>
      <c r="F23" s="12"/>
      <c r="G23" s="21">
        <v>5000</v>
      </c>
      <c r="H23" s="12"/>
      <c r="I23" s="12"/>
      <c r="J23" s="13"/>
    </row>
    <row r="24" spans="1:10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>
      <c r="A25" s="14" t="s">
        <v>30</v>
      </c>
      <c r="B25" s="12"/>
      <c r="C25" s="12"/>
      <c r="D25" s="12"/>
      <c r="E25" s="12"/>
      <c r="F25" s="12"/>
      <c r="G25" s="12"/>
      <c r="H25" s="12"/>
      <c r="I25" s="22">
        <f>SUM(I12:I24)</f>
        <v>1.1400000000000001</v>
      </c>
      <c r="J25" s="23"/>
    </row>
    <row r="26" spans="1:10" ht="6.9" customHeight="1">
      <c r="A26" s="24"/>
      <c r="B26" s="25"/>
      <c r="C26" s="25"/>
      <c r="D26" s="25"/>
      <c r="E26" s="25"/>
      <c r="F26" s="25"/>
      <c r="G26" s="25"/>
      <c r="H26" s="25"/>
      <c r="I26" s="26"/>
      <c r="J26" s="27"/>
    </row>
    <row r="28" spans="1:10">
      <c r="A28" s="8" t="s">
        <v>31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>
      <c r="A29" s="11"/>
      <c r="B29" s="12"/>
      <c r="C29" s="12"/>
      <c r="D29" s="12"/>
      <c r="E29" s="12"/>
      <c r="F29" s="12"/>
      <c r="G29" s="12"/>
      <c r="H29" s="12"/>
      <c r="I29" s="12"/>
      <c r="J29" s="13"/>
    </row>
    <row r="30" spans="1:10">
      <c r="A30" s="14" t="s">
        <v>32</v>
      </c>
      <c r="B30" s="12"/>
      <c r="C30" s="12"/>
      <c r="D30" s="12"/>
      <c r="E30" s="15">
        <v>35000</v>
      </c>
      <c r="F30" s="16"/>
      <c r="G30" s="12"/>
      <c r="H30" s="12"/>
      <c r="I30" s="12"/>
      <c r="J30" s="13"/>
    </row>
    <row r="31" spans="1:10">
      <c r="A31" s="11"/>
      <c r="B31" s="12"/>
      <c r="C31" s="12"/>
      <c r="D31" s="12"/>
      <c r="E31" s="12"/>
      <c r="F31" s="12"/>
      <c r="G31" s="12"/>
      <c r="H31" s="12"/>
      <c r="I31" s="12"/>
      <c r="J31" s="13"/>
    </row>
    <row r="32" spans="1:10">
      <c r="A32" s="11"/>
      <c r="B32" s="5" t="s">
        <v>33</v>
      </c>
      <c r="C32" s="12"/>
      <c r="D32" s="12"/>
      <c r="E32" s="12"/>
      <c r="F32" s="12"/>
      <c r="G32" s="12"/>
      <c r="H32" s="12"/>
      <c r="I32" s="17">
        <f>G35*G33</f>
        <v>1.35</v>
      </c>
      <c r="J32" s="18"/>
    </row>
    <row r="33" spans="1:10">
      <c r="A33" s="11"/>
      <c r="B33" s="12" t="s">
        <v>34</v>
      </c>
      <c r="C33" s="12"/>
      <c r="D33" s="12"/>
      <c r="E33" s="12"/>
      <c r="F33" s="12"/>
      <c r="G33" s="19">
        <v>3</v>
      </c>
      <c r="H33" s="12"/>
      <c r="I33" s="20"/>
      <c r="J33" s="18"/>
    </row>
    <row r="34" spans="1:10" ht="3.9" customHeight="1">
      <c r="A34" s="11"/>
      <c r="B34" s="12"/>
      <c r="C34" s="12"/>
      <c r="D34" s="12"/>
      <c r="E34" s="12"/>
      <c r="F34" s="12"/>
      <c r="G34" s="20"/>
      <c r="H34" s="12"/>
      <c r="I34" s="20"/>
      <c r="J34" s="18"/>
    </row>
    <row r="35" spans="1:10">
      <c r="A35" s="11"/>
      <c r="B35" s="12" t="s">
        <v>23</v>
      </c>
      <c r="C35" s="12"/>
      <c r="D35" s="12"/>
      <c r="E35" s="12"/>
      <c r="F35" s="12"/>
      <c r="G35" s="17">
        <f>ROUND(27/60, 2)</f>
        <v>0.45</v>
      </c>
      <c r="H35" s="12"/>
      <c r="I35" s="20"/>
      <c r="J35" s="18"/>
    </row>
    <row r="36" spans="1:10">
      <c r="A36" s="11"/>
      <c r="B36" s="12"/>
      <c r="C36" s="12"/>
      <c r="D36" s="12"/>
      <c r="E36" s="12"/>
      <c r="F36" s="12"/>
      <c r="G36" s="12"/>
      <c r="H36" s="12"/>
      <c r="I36" s="20"/>
      <c r="J36" s="18"/>
    </row>
    <row r="37" spans="1:10">
      <c r="A37" s="11"/>
      <c r="B37" s="5" t="s">
        <v>35</v>
      </c>
      <c r="C37" s="12"/>
      <c r="D37" s="12"/>
      <c r="E37" s="12"/>
      <c r="F37" s="12"/>
      <c r="G37" s="12"/>
      <c r="H37" s="12"/>
      <c r="I37" s="17">
        <f>ROUND(SUM(G38:G39)/$E$30,2)</f>
        <v>0.14000000000000001</v>
      </c>
      <c r="J37" s="18"/>
    </row>
    <row r="38" spans="1:10">
      <c r="A38" s="11"/>
      <c r="B38" s="12" t="s">
        <v>25</v>
      </c>
      <c r="C38" s="12"/>
      <c r="D38" s="12"/>
      <c r="E38" s="12"/>
      <c r="F38" s="12"/>
      <c r="G38" s="21">
        <v>5000</v>
      </c>
      <c r="H38" s="12"/>
      <c r="I38" s="20"/>
      <c r="J38" s="18"/>
    </row>
    <row r="39" spans="1:10">
      <c r="A39" s="11"/>
      <c r="B39" s="12" t="s">
        <v>26</v>
      </c>
      <c r="C39" s="12"/>
      <c r="D39" s="12"/>
      <c r="E39" s="12"/>
      <c r="F39" s="12"/>
      <c r="G39" s="21">
        <f>'Depreciation Schedule'!Q20+'Depreciation Schedule'!Q19+'Depreciation Schedule'!Q25</f>
        <v>0</v>
      </c>
      <c r="H39" s="12"/>
      <c r="I39" s="20"/>
      <c r="J39" s="18"/>
    </row>
    <row r="40" spans="1:10">
      <c r="A40" s="11"/>
      <c r="B40" s="12"/>
      <c r="C40" s="12"/>
      <c r="D40" s="12"/>
      <c r="E40" s="12"/>
      <c r="F40" s="12"/>
      <c r="G40" s="12"/>
      <c r="H40" s="12"/>
      <c r="I40" s="20"/>
      <c r="J40" s="18"/>
    </row>
    <row r="41" spans="1:10">
      <c r="A41" s="11"/>
      <c r="B41" s="5" t="s">
        <v>36</v>
      </c>
      <c r="C41" s="12"/>
      <c r="D41" s="12"/>
      <c r="E41" s="12"/>
      <c r="F41" s="12"/>
      <c r="G41" s="12"/>
      <c r="H41" s="12"/>
      <c r="I41" s="17">
        <f>ROUND(SUM(G42:G42)/$E$30,2)</f>
        <v>0.06</v>
      </c>
      <c r="J41" s="18"/>
    </row>
    <row r="42" spans="1:10">
      <c r="A42" s="11"/>
      <c r="B42" s="12" t="s">
        <v>28</v>
      </c>
      <c r="C42" s="12"/>
      <c r="D42" s="12"/>
      <c r="E42" s="12"/>
      <c r="F42" s="12"/>
      <c r="G42" s="21">
        <v>2000</v>
      </c>
      <c r="H42" s="12"/>
      <c r="I42" s="20"/>
      <c r="J42" s="18"/>
    </row>
    <row r="43" spans="1:10" ht="9.9" customHeight="1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4" t="s">
        <v>37</v>
      </c>
      <c r="B44" s="12"/>
      <c r="C44" s="12"/>
      <c r="D44" s="12"/>
      <c r="E44" s="12"/>
      <c r="F44" s="12"/>
      <c r="G44" s="12"/>
      <c r="H44" s="12"/>
      <c r="I44" s="22">
        <f>SUM(I32:I43)</f>
        <v>1.5500000000000003</v>
      </c>
      <c r="J44" s="23"/>
    </row>
    <row r="45" spans="1:10" ht="6.9" customHeight="1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4" t="s">
        <v>38</v>
      </c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 t="s">
        <v>39</v>
      </c>
      <c r="C47" s="12"/>
      <c r="D47" s="12"/>
      <c r="E47" s="12"/>
      <c r="F47" s="12"/>
      <c r="G47" s="12"/>
      <c r="H47" s="12"/>
      <c r="I47" s="12"/>
      <c r="J47" s="13"/>
    </row>
    <row r="48" spans="1:10" ht="3" customHeight="1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>
      <c r="A49" s="14" t="s">
        <v>40</v>
      </c>
      <c r="B49" s="12"/>
      <c r="C49" s="12"/>
      <c r="D49" s="12"/>
      <c r="E49" s="12"/>
      <c r="F49" s="12"/>
      <c r="G49" s="12"/>
      <c r="H49" s="12"/>
      <c r="I49" s="12"/>
      <c r="J49" s="13"/>
    </row>
    <row r="50" spans="1:10">
      <c r="A50" s="11"/>
      <c r="B50" s="12"/>
      <c r="C50" s="28" t="s">
        <v>41</v>
      </c>
      <c r="D50" s="28"/>
      <c r="E50" s="28" t="s">
        <v>42</v>
      </c>
      <c r="F50" s="28"/>
      <c r="G50" s="28" t="s">
        <v>43</v>
      </c>
      <c r="H50" s="12"/>
      <c r="I50" s="12"/>
      <c r="J50" s="13"/>
    </row>
    <row r="51" spans="1:10" ht="5.0999999999999996" customHeight="1">
      <c r="A51" s="11"/>
      <c r="B51" s="12"/>
      <c r="C51" s="28"/>
      <c r="D51" s="28"/>
      <c r="E51" s="28"/>
      <c r="F51" s="28"/>
      <c r="G51" s="28"/>
      <c r="H51" s="12"/>
      <c r="I51" s="12"/>
      <c r="J51" s="13"/>
    </row>
    <row r="52" spans="1:10">
      <c r="A52" s="11"/>
      <c r="B52" s="12" t="s">
        <v>44</v>
      </c>
      <c r="C52" s="29">
        <v>0.46</v>
      </c>
      <c r="D52" s="30"/>
      <c r="E52" s="31">
        <f>$I$44</f>
        <v>1.5500000000000003</v>
      </c>
      <c r="F52" s="30"/>
      <c r="G52" s="31">
        <f>ROUND(SUM(C52:E52),1)</f>
        <v>2</v>
      </c>
      <c r="H52" s="12"/>
      <c r="I52" s="12"/>
      <c r="J52" s="13"/>
    </row>
    <row r="53" spans="1:10" ht="2.1" customHeight="1">
      <c r="A53" s="11"/>
      <c r="B53" s="12"/>
      <c r="C53" s="30"/>
      <c r="D53" s="30"/>
      <c r="E53" s="32"/>
      <c r="F53" s="30"/>
      <c r="G53" s="32"/>
      <c r="H53" s="12"/>
      <c r="I53" s="12"/>
      <c r="J53" s="13"/>
    </row>
    <row r="54" spans="1:10">
      <c r="A54" s="11"/>
      <c r="B54" s="12" t="s">
        <v>45</v>
      </c>
      <c r="C54" s="29">
        <v>0.61</v>
      </c>
      <c r="D54" s="30"/>
      <c r="E54" s="31">
        <f>$I$44</f>
        <v>1.5500000000000003</v>
      </c>
      <c r="F54" s="30"/>
      <c r="G54" s="31">
        <f>ROUND(SUM(C54:E54),1)</f>
        <v>2.2000000000000002</v>
      </c>
      <c r="H54" s="12"/>
      <c r="I54" s="12"/>
      <c r="J54" s="13"/>
    </row>
    <row r="55" spans="1:10" ht="2.1" customHeight="1">
      <c r="A55" s="11"/>
      <c r="B55" s="12"/>
      <c r="C55" s="30"/>
      <c r="D55" s="30"/>
      <c r="E55" s="32"/>
      <c r="F55" s="30"/>
      <c r="G55" s="32"/>
      <c r="H55" s="12"/>
      <c r="I55" s="12"/>
      <c r="J55" s="13"/>
    </row>
    <row r="56" spans="1:10">
      <c r="A56" s="11"/>
      <c r="B56" s="12" t="s">
        <v>46</v>
      </c>
      <c r="C56" s="29">
        <v>0.86</v>
      </c>
      <c r="D56" s="30"/>
      <c r="E56" s="31">
        <f>$I$44</f>
        <v>1.5500000000000003</v>
      </c>
      <c r="F56" s="30"/>
      <c r="G56" s="31">
        <f>ROUND(SUM(C56:E56),1)</f>
        <v>2.4</v>
      </c>
      <c r="H56" s="12"/>
      <c r="I56" s="12"/>
      <c r="J56" s="13"/>
    </row>
    <row r="57" spans="1:10" ht="6" customHeight="1">
      <c r="A57" s="33"/>
      <c r="B57" s="25"/>
      <c r="C57" s="25"/>
      <c r="D57" s="25"/>
      <c r="E57" s="25"/>
      <c r="F57" s="25"/>
      <c r="G57" s="25"/>
      <c r="H57" s="25"/>
      <c r="I57" s="25"/>
      <c r="J57" s="34"/>
    </row>
  </sheetData>
  <phoneticPr fontId="18" type="noConversion"/>
  <printOptions horizontalCentered="1" gridLinesSet="0"/>
  <pageMargins left="0.25" right="0.25" top="0.5" bottom="0.75" header="0.5" footer="0.5"/>
  <pageSetup scale="98" firstPageNumber="3" orientation="portrait" useFirstPageNumber="1" r:id="rId1"/>
  <headerFooter alignWithMargins="0">
    <oddFooter>&amp;L&amp;D&amp;RPage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zoomScale="75" workbookViewId="0">
      <selection activeCell="B23" sqref="B23"/>
    </sheetView>
  </sheetViews>
  <sheetFormatPr defaultColWidth="8.6640625" defaultRowHeight="13.2"/>
  <cols>
    <col min="1" max="1" width="26.44140625" style="93" customWidth="1"/>
    <col min="2" max="2" width="13.33203125" style="93" customWidth="1"/>
    <col min="3" max="3" width="10.6640625" style="93" customWidth="1"/>
    <col min="4" max="4" width="12.6640625" style="93" customWidth="1"/>
    <col min="5" max="5" width="10.88671875" style="93" customWidth="1"/>
    <col min="6" max="6" width="10.6640625" style="93" customWidth="1"/>
    <col min="7" max="7" width="10.6640625" style="141" customWidth="1"/>
    <col min="8" max="8" width="10.6640625" style="95" customWidth="1"/>
    <col min="9" max="10" width="10.6640625" style="93" customWidth="1"/>
    <col min="11" max="15" width="10.6640625" style="95" customWidth="1"/>
    <col min="16" max="17" width="10.6640625" style="93" customWidth="1"/>
    <col min="18" max="16384" width="8.6640625" style="93"/>
  </cols>
  <sheetData>
    <row r="1" spans="1:17">
      <c r="A1" s="89" t="s">
        <v>80</v>
      </c>
      <c r="B1" s="89"/>
      <c r="C1" s="90"/>
      <c r="D1" s="91"/>
      <c r="E1" s="90"/>
      <c r="F1" s="92"/>
      <c r="G1" s="91"/>
      <c r="H1" s="91"/>
      <c r="I1" s="91"/>
      <c r="J1" s="90"/>
      <c r="K1" s="91"/>
      <c r="L1" s="91"/>
      <c r="M1" s="90"/>
      <c r="N1" s="90"/>
      <c r="O1" s="90"/>
      <c r="P1" s="90"/>
      <c r="Q1" s="90"/>
    </row>
    <row r="2" spans="1:17">
      <c r="A2" s="94"/>
      <c r="B2" s="94"/>
      <c r="C2" s="95"/>
      <c r="D2" s="96"/>
      <c r="E2" s="95"/>
      <c r="F2" s="97"/>
      <c r="G2" s="96"/>
      <c r="H2" s="96"/>
      <c r="I2" s="96"/>
      <c r="J2" s="95"/>
      <c r="K2" s="96"/>
      <c r="L2" s="96"/>
      <c r="P2" s="95"/>
      <c r="Q2" s="95"/>
    </row>
    <row r="3" spans="1:17">
      <c r="A3" s="98" t="s">
        <v>47</v>
      </c>
      <c r="B3" s="98"/>
      <c r="C3" s="99" t="s">
        <v>91</v>
      </c>
      <c r="D3" s="100"/>
      <c r="E3" s="101"/>
      <c r="F3" s="102"/>
      <c r="G3" s="96"/>
      <c r="H3" s="96"/>
      <c r="I3" s="96"/>
      <c r="J3" s="95"/>
      <c r="K3" s="96"/>
      <c r="L3" s="96"/>
      <c r="P3" s="95"/>
      <c r="Q3" s="95"/>
    </row>
    <row r="4" spans="1:17">
      <c r="A4" s="103" t="s">
        <v>48</v>
      </c>
      <c r="B4" s="103"/>
      <c r="C4" s="104">
        <v>34788</v>
      </c>
      <c r="D4" s="100"/>
      <c r="E4" s="101"/>
      <c r="F4" s="102"/>
      <c r="G4" s="96"/>
      <c r="H4" s="96"/>
      <c r="I4" s="96"/>
      <c r="J4" s="95"/>
      <c r="K4" s="96"/>
      <c r="L4" s="96"/>
      <c r="P4" s="95"/>
      <c r="Q4" s="95"/>
    </row>
    <row r="5" spans="1:17">
      <c r="A5" s="103"/>
      <c r="B5" s="103"/>
      <c r="C5" s="105"/>
      <c r="D5" s="106"/>
      <c r="E5" s="107"/>
      <c r="F5" s="108"/>
      <c r="G5" s="96"/>
      <c r="H5" s="96"/>
      <c r="I5" s="96"/>
      <c r="J5" s="95"/>
      <c r="K5" s="96"/>
      <c r="L5" s="96"/>
      <c r="P5" s="95"/>
      <c r="Q5" s="95"/>
    </row>
    <row r="6" spans="1:17">
      <c r="A6" s="103"/>
      <c r="B6" s="103"/>
      <c r="C6" s="95"/>
      <c r="D6" s="96"/>
      <c r="E6" s="95"/>
      <c r="F6" s="97"/>
      <c r="G6" s="96"/>
      <c r="H6" s="96"/>
      <c r="I6" s="96"/>
      <c r="J6" s="95"/>
      <c r="K6" s="96"/>
      <c r="L6" s="96"/>
      <c r="P6" s="95"/>
      <c r="Q6" s="95"/>
    </row>
    <row r="7" spans="1:17">
      <c r="A7" s="109" t="s">
        <v>49</v>
      </c>
      <c r="B7" s="109"/>
      <c r="C7" s="95"/>
      <c r="D7" s="96"/>
      <c r="E7" s="95"/>
      <c r="F7" s="97"/>
      <c r="G7" s="95"/>
      <c r="H7" s="96"/>
      <c r="I7" s="96"/>
      <c r="J7" s="95"/>
      <c r="K7" s="96"/>
      <c r="L7" s="96"/>
      <c r="P7" s="95"/>
      <c r="Q7" s="95"/>
    </row>
    <row r="8" spans="1:17">
      <c r="A8" s="110"/>
      <c r="B8" s="110"/>
      <c r="C8" s="95"/>
      <c r="D8" s="96"/>
      <c r="E8" s="95"/>
      <c r="F8" s="97"/>
      <c r="G8" s="95"/>
      <c r="H8" s="96"/>
      <c r="I8" s="96"/>
      <c r="J8" s="95"/>
      <c r="K8" s="96"/>
      <c r="L8" s="96"/>
      <c r="P8" s="95"/>
      <c r="Q8" s="95"/>
    </row>
    <row r="9" spans="1:17">
      <c r="A9" s="103"/>
      <c r="B9" s="103"/>
      <c r="C9" s="95"/>
      <c r="D9" s="96"/>
      <c r="E9" s="95"/>
      <c r="F9" s="97"/>
      <c r="G9" s="95"/>
      <c r="H9" s="96"/>
      <c r="I9" s="96"/>
      <c r="J9" s="95"/>
      <c r="K9" s="96"/>
      <c r="L9" s="96"/>
      <c r="P9" s="95"/>
      <c r="Q9" s="95"/>
    </row>
    <row r="10" spans="1:17" ht="28.5" customHeight="1">
      <c r="A10" s="95"/>
      <c r="B10" s="95"/>
      <c r="C10" s="95"/>
      <c r="D10" s="160" t="s">
        <v>50</v>
      </c>
      <c r="E10" s="95"/>
      <c r="F10" s="97"/>
      <c r="G10" s="95"/>
      <c r="I10" s="95"/>
      <c r="J10" s="95"/>
      <c r="P10" s="95"/>
      <c r="Q10" s="95"/>
    </row>
    <row r="11" spans="1:17">
      <c r="A11" s="156" t="s">
        <v>51</v>
      </c>
      <c r="B11" s="157"/>
      <c r="C11" s="111" t="s">
        <v>52</v>
      </c>
      <c r="D11" s="112"/>
      <c r="E11" s="113" t="s">
        <v>53</v>
      </c>
      <c r="F11" s="114" t="s">
        <v>54</v>
      </c>
      <c r="G11" s="113" t="s">
        <v>55</v>
      </c>
      <c r="H11" s="111" t="s">
        <v>56</v>
      </c>
      <c r="I11" s="113" t="s">
        <v>57</v>
      </c>
      <c r="J11" s="113" t="s">
        <v>57</v>
      </c>
      <c r="K11" s="113" t="s">
        <v>57</v>
      </c>
      <c r="L11" s="113" t="s">
        <v>57</v>
      </c>
      <c r="M11" s="113" t="s">
        <v>58</v>
      </c>
      <c r="N11" s="111" t="s">
        <v>77</v>
      </c>
      <c r="O11" s="111" t="s">
        <v>88</v>
      </c>
      <c r="P11" s="111" t="s">
        <v>87</v>
      </c>
      <c r="Q11" s="111" t="s">
        <v>77</v>
      </c>
    </row>
    <row r="12" spans="1:17">
      <c r="A12" s="158" t="s">
        <v>59</v>
      </c>
      <c r="B12" s="159"/>
      <c r="C12" s="115" t="s">
        <v>60</v>
      </c>
      <c r="D12" s="112" t="s">
        <v>61</v>
      </c>
      <c r="E12" s="112" t="s">
        <v>62</v>
      </c>
      <c r="F12" s="116" t="s">
        <v>63</v>
      </c>
      <c r="G12" s="112" t="s">
        <v>64</v>
      </c>
      <c r="H12" s="115" t="s">
        <v>65</v>
      </c>
      <c r="I12" s="112" t="s">
        <v>66</v>
      </c>
      <c r="J12" s="112" t="s">
        <v>66</v>
      </c>
      <c r="K12" s="112" t="s">
        <v>66</v>
      </c>
      <c r="L12" s="112" t="s">
        <v>66</v>
      </c>
      <c r="M12" s="112" t="s">
        <v>67</v>
      </c>
      <c r="N12" s="115" t="s">
        <v>55</v>
      </c>
      <c r="O12" s="115" t="s">
        <v>55</v>
      </c>
      <c r="P12" s="115" t="s">
        <v>55</v>
      </c>
      <c r="Q12" s="115" t="s">
        <v>55</v>
      </c>
    </row>
    <row r="13" spans="1:17">
      <c r="A13" s="158" t="s">
        <v>78</v>
      </c>
      <c r="B13" s="159"/>
      <c r="C13" s="117" t="s">
        <v>68</v>
      </c>
      <c r="D13" s="112" t="s">
        <v>69</v>
      </c>
      <c r="E13" s="112"/>
      <c r="F13" s="116" t="s">
        <v>70</v>
      </c>
      <c r="G13" s="112" t="s">
        <v>71</v>
      </c>
      <c r="H13" s="115" t="s">
        <v>72</v>
      </c>
      <c r="I13" s="112" t="s">
        <v>71</v>
      </c>
      <c r="J13" s="112" t="s">
        <v>71</v>
      </c>
      <c r="K13" s="112" t="s">
        <v>71</v>
      </c>
      <c r="L13" s="112" t="s">
        <v>71</v>
      </c>
      <c r="M13" s="112" t="s">
        <v>73</v>
      </c>
      <c r="N13" s="112" t="s">
        <v>71</v>
      </c>
      <c r="O13" s="112" t="s">
        <v>71</v>
      </c>
      <c r="P13" s="112" t="s">
        <v>71</v>
      </c>
      <c r="Q13" s="112" t="s">
        <v>71</v>
      </c>
    </row>
    <row r="14" spans="1:17">
      <c r="A14" s="149"/>
      <c r="B14" s="143"/>
      <c r="C14" s="117"/>
      <c r="D14" s="112" t="s">
        <v>74</v>
      </c>
      <c r="E14" s="112"/>
      <c r="F14" s="116"/>
      <c r="G14" s="112"/>
      <c r="H14" s="115"/>
      <c r="I14" s="112" t="s">
        <v>58</v>
      </c>
      <c r="J14" s="112" t="s">
        <v>77</v>
      </c>
      <c r="K14" s="112" t="s">
        <v>88</v>
      </c>
      <c r="L14" s="112" t="s">
        <v>87</v>
      </c>
      <c r="M14" s="112"/>
      <c r="N14" s="112"/>
      <c r="O14" s="112"/>
      <c r="P14" s="112"/>
      <c r="Q14" s="112"/>
    </row>
    <row r="15" spans="1:17">
      <c r="A15" s="150" t="s">
        <v>92</v>
      </c>
      <c r="B15" s="161" t="s">
        <v>84</v>
      </c>
      <c r="C15" s="166" t="s">
        <v>83</v>
      </c>
      <c r="D15" s="166" t="s">
        <v>83</v>
      </c>
      <c r="E15" s="166" t="s">
        <v>83</v>
      </c>
      <c r="F15" s="167" t="s">
        <v>83</v>
      </c>
      <c r="G15" s="166" t="s">
        <v>83</v>
      </c>
      <c r="H15" s="166" t="s">
        <v>83</v>
      </c>
      <c r="I15" s="166" t="s">
        <v>83</v>
      </c>
      <c r="J15" s="166" t="s">
        <v>83</v>
      </c>
      <c r="K15" s="166" t="s">
        <v>83</v>
      </c>
      <c r="L15" s="166" t="s">
        <v>83</v>
      </c>
      <c r="M15" s="166" t="s">
        <v>83</v>
      </c>
      <c r="N15" s="166" t="s">
        <v>83</v>
      </c>
      <c r="O15" s="166" t="s">
        <v>83</v>
      </c>
      <c r="P15" s="166" t="s">
        <v>83</v>
      </c>
      <c r="Q15" s="166" t="s">
        <v>83</v>
      </c>
    </row>
    <row r="16" spans="1:17">
      <c r="A16" s="151" t="s">
        <v>89</v>
      </c>
      <c r="B16" s="144" t="s">
        <v>86</v>
      </c>
      <c r="C16" s="142">
        <v>33238</v>
      </c>
      <c r="D16" s="119">
        <v>32000</v>
      </c>
      <c r="E16" s="119">
        <v>2000</v>
      </c>
      <c r="F16" s="120">
        <v>1</v>
      </c>
      <c r="G16" s="121">
        <v>30000</v>
      </c>
      <c r="H16" s="118">
        <v>120</v>
      </c>
      <c r="I16" s="118">
        <v>30</v>
      </c>
      <c r="J16" s="118">
        <v>12</v>
      </c>
      <c r="K16" s="118">
        <v>12</v>
      </c>
      <c r="L16" s="118">
        <v>12</v>
      </c>
      <c r="M16" s="121">
        <v>7500</v>
      </c>
      <c r="N16" s="121">
        <v>3000</v>
      </c>
      <c r="O16" s="121">
        <v>3000</v>
      </c>
      <c r="P16" s="121">
        <v>3000</v>
      </c>
      <c r="Q16" s="121">
        <f t="shared" ref="Q16:Q22" si="0">IF(M16=0,0,($H16/$I16)*M16)</f>
        <v>30000</v>
      </c>
    </row>
    <row r="17" spans="1:17">
      <c r="A17" s="151" t="s">
        <v>90</v>
      </c>
      <c r="B17" s="144" t="s">
        <v>85</v>
      </c>
      <c r="C17" s="142">
        <v>33785</v>
      </c>
      <c r="D17" s="119">
        <v>33500</v>
      </c>
      <c r="E17" s="119">
        <v>2000</v>
      </c>
      <c r="F17" s="120">
        <v>1</v>
      </c>
      <c r="G17" s="121">
        <v>31500</v>
      </c>
      <c r="H17" s="118">
        <v>120</v>
      </c>
      <c r="I17" s="118">
        <v>12</v>
      </c>
      <c r="J17" s="118">
        <v>12</v>
      </c>
      <c r="K17" s="118">
        <v>12</v>
      </c>
      <c r="L17" s="118">
        <v>12</v>
      </c>
      <c r="M17" s="121">
        <v>3150</v>
      </c>
      <c r="N17" s="121">
        <v>3150</v>
      </c>
      <c r="O17" s="121">
        <v>3150</v>
      </c>
      <c r="P17" s="121">
        <v>3150</v>
      </c>
      <c r="Q17" s="121">
        <f t="shared" si="0"/>
        <v>31500</v>
      </c>
    </row>
    <row r="18" spans="1:17">
      <c r="A18" s="162"/>
      <c r="B18" s="163"/>
      <c r="C18" s="118"/>
      <c r="D18" s="119"/>
      <c r="E18" s="119"/>
      <c r="F18" s="120"/>
      <c r="G18" s="121">
        <v>0</v>
      </c>
      <c r="H18" s="118"/>
      <c r="I18" s="118"/>
      <c r="J18" s="118"/>
      <c r="K18" s="118"/>
      <c r="L18" s="118"/>
      <c r="M18" s="121">
        <v>0</v>
      </c>
      <c r="N18" s="121">
        <v>0</v>
      </c>
      <c r="O18" s="121">
        <v>0</v>
      </c>
      <c r="P18" s="121">
        <v>0</v>
      </c>
      <c r="Q18" s="121">
        <f t="shared" si="0"/>
        <v>0</v>
      </c>
    </row>
    <row r="19" spans="1:17">
      <c r="A19" s="162"/>
      <c r="B19" s="163"/>
      <c r="C19" s="118"/>
      <c r="D19" s="119"/>
      <c r="E19" s="119"/>
      <c r="F19" s="120"/>
      <c r="G19" s="121">
        <v>0</v>
      </c>
      <c r="H19" s="118"/>
      <c r="I19" s="118"/>
      <c r="J19" s="118"/>
      <c r="K19" s="118"/>
      <c r="L19" s="118"/>
      <c r="M19" s="121">
        <v>0</v>
      </c>
      <c r="N19" s="121">
        <v>0</v>
      </c>
      <c r="O19" s="121">
        <v>0</v>
      </c>
      <c r="P19" s="121">
        <v>0</v>
      </c>
      <c r="Q19" s="121">
        <f t="shared" si="0"/>
        <v>0</v>
      </c>
    </row>
    <row r="20" spans="1:17">
      <c r="A20" s="152"/>
      <c r="B20" s="145"/>
      <c r="C20" s="122"/>
      <c r="D20" s="123"/>
      <c r="E20" s="123"/>
      <c r="F20" s="124"/>
      <c r="G20" s="121">
        <v>0</v>
      </c>
      <c r="H20" s="125"/>
      <c r="I20" s="126"/>
      <c r="J20" s="127"/>
      <c r="K20" s="127"/>
      <c r="L20" s="127"/>
      <c r="M20" s="121">
        <v>0</v>
      </c>
      <c r="N20" s="121">
        <v>0</v>
      </c>
      <c r="O20" s="121">
        <v>0</v>
      </c>
      <c r="P20" s="121">
        <v>0</v>
      </c>
      <c r="Q20" s="121">
        <f t="shared" si="0"/>
        <v>0</v>
      </c>
    </row>
    <row r="21" spans="1:17">
      <c r="A21" s="152"/>
      <c r="B21" s="145"/>
      <c r="C21" s="122"/>
      <c r="D21" s="123"/>
      <c r="E21" s="123"/>
      <c r="F21" s="124"/>
      <c r="G21" s="121">
        <v>0</v>
      </c>
      <c r="H21" s="125"/>
      <c r="I21" s="126"/>
      <c r="J21" s="127"/>
      <c r="K21" s="127"/>
      <c r="L21" s="127"/>
      <c r="M21" s="121">
        <v>0</v>
      </c>
      <c r="N21" s="121">
        <v>0</v>
      </c>
      <c r="O21" s="121">
        <v>0</v>
      </c>
      <c r="P21" s="121">
        <v>0</v>
      </c>
      <c r="Q21" s="121">
        <f t="shared" si="0"/>
        <v>0</v>
      </c>
    </row>
    <row r="22" spans="1:17">
      <c r="A22" s="152"/>
      <c r="B22" s="145"/>
      <c r="C22" s="122"/>
      <c r="D22" s="123"/>
      <c r="E22" s="123"/>
      <c r="F22" s="124"/>
      <c r="G22" s="121">
        <v>0</v>
      </c>
      <c r="H22" s="125"/>
      <c r="I22" s="126"/>
      <c r="J22" s="126"/>
      <c r="K22" s="126"/>
      <c r="L22" s="126"/>
      <c r="M22" s="121">
        <v>0</v>
      </c>
      <c r="N22" s="121">
        <v>0</v>
      </c>
      <c r="O22" s="121">
        <v>0</v>
      </c>
      <c r="P22" s="121">
        <v>0</v>
      </c>
      <c r="Q22" s="121">
        <f t="shared" si="0"/>
        <v>0</v>
      </c>
    </row>
    <row r="23" spans="1:17" ht="24.75" customHeight="1">
      <c r="A23" s="164"/>
      <c r="B23" s="147"/>
      <c r="C23" s="132"/>
      <c r="D23" s="165"/>
      <c r="E23" s="128"/>
      <c r="F23" s="129"/>
      <c r="G23" s="121">
        <v>0</v>
      </c>
      <c r="H23" s="130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>
      <c r="A24" s="152"/>
      <c r="B24" s="145"/>
      <c r="C24" s="122"/>
      <c r="D24" s="123"/>
      <c r="E24" s="123"/>
      <c r="F24" s="124"/>
      <c r="G24" s="121">
        <v>0</v>
      </c>
      <c r="H24" s="125"/>
      <c r="I24" s="126"/>
      <c r="J24" s="126"/>
      <c r="K24" s="126"/>
      <c r="L24" s="126"/>
      <c r="M24" s="121">
        <v>0</v>
      </c>
      <c r="N24" s="121">
        <v>0</v>
      </c>
      <c r="O24" s="121">
        <v>0</v>
      </c>
      <c r="P24" s="121">
        <v>0</v>
      </c>
      <c r="Q24" s="121">
        <f t="shared" ref="Q24:Q30" si="1">IF(M24=0,0,($H24/$I24)*M24)</f>
        <v>0</v>
      </c>
    </row>
    <row r="25" spans="1:17">
      <c r="A25" s="152"/>
      <c r="B25" s="145"/>
      <c r="C25" s="122"/>
      <c r="D25" s="123"/>
      <c r="E25" s="123"/>
      <c r="F25" s="124"/>
      <c r="G25" s="121">
        <v>0</v>
      </c>
      <c r="H25" s="125"/>
      <c r="I25" s="126"/>
      <c r="J25" s="127"/>
      <c r="K25" s="127"/>
      <c r="L25" s="127"/>
      <c r="M25" s="121">
        <v>0</v>
      </c>
      <c r="N25" s="121">
        <v>0</v>
      </c>
      <c r="O25" s="121">
        <v>0</v>
      </c>
      <c r="P25" s="121">
        <v>0</v>
      </c>
      <c r="Q25" s="121">
        <f t="shared" si="1"/>
        <v>0</v>
      </c>
    </row>
    <row r="26" spans="1:17">
      <c r="A26" s="152"/>
      <c r="B26" s="145"/>
      <c r="C26" s="122"/>
      <c r="D26" s="123"/>
      <c r="E26" s="123"/>
      <c r="F26" s="124"/>
      <c r="G26" s="121">
        <v>0</v>
      </c>
      <c r="H26" s="125"/>
      <c r="I26" s="126"/>
      <c r="J26" s="127"/>
      <c r="K26" s="127"/>
      <c r="L26" s="127"/>
      <c r="M26" s="121">
        <v>0</v>
      </c>
      <c r="N26" s="121">
        <v>0</v>
      </c>
      <c r="O26" s="121">
        <v>0</v>
      </c>
      <c r="P26" s="121">
        <v>0</v>
      </c>
      <c r="Q26" s="121">
        <f t="shared" si="1"/>
        <v>0</v>
      </c>
    </row>
    <row r="27" spans="1:17">
      <c r="A27" s="152"/>
      <c r="B27" s="145"/>
      <c r="C27" s="122"/>
      <c r="D27" s="123"/>
      <c r="E27" s="123"/>
      <c r="F27" s="124"/>
      <c r="G27" s="121">
        <v>0</v>
      </c>
      <c r="H27" s="125"/>
      <c r="I27" s="126"/>
      <c r="J27" s="127"/>
      <c r="K27" s="127"/>
      <c r="L27" s="127"/>
      <c r="M27" s="121">
        <v>0</v>
      </c>
      <c r="N27" s="121">
        <v>0</v>
      </c>
      <c r="O27" s="121">
        <v>0</v>
      </c>
      <c r="P27" s="121">
        <v>0</v>
      </c>
      <c r="Q27" s="121">
        <f t="shared" si="1"/>
        <v>0</v>
      </c>
    </row>
    <row r="28" spans="1:17">
      <c r="A28" s="152"/>
      <c r="B28" s="145"/>
      <c r="C28" s="122"/>
      <c r="D28" s="123"/>
      <c r="E28" s="123"/>
      <c r="F28" s="124"/>
      <c r="G28" s="121">
        <v>0</v>
      </c>
      <c r="H28" s="125"/>
      <c r="I28" s="126"/>
      <c r="J28" s="127"/>
      <c r="K28" s="127"/>
      <c r="L28" s="127"/>
      <c r="M28" s="121">
        <v>0</v>
      </c>
      <c r="N28" s="121">
        <v>0</v>
      </c>
      <c r="O28" s="121">
        <v>0</v>
      </c>
      <c r="P28" s="121">
        <v>0</v>
      </c>
      <c r="Q28" s="121">
        <f t="shared" si="1"/>
        <v>0</v>
      </c>
    </row>
    <row r="29" spans="1:17">
      <c r="A29" s="152"/>
      <c r="B29" s="145"/>
      <c r="C29" s="122"/>
      <c r="D29" s="123"/>
      <c r="E29" s="123"/>
      <c r="F29" s="124"/>
      <c r="G29" s="121">
        <v>0</v>
      </c>
      <c r="H29" s="125"/>
      <c r="I29" s="126"/>
      <c r="J29" s="127"/>
      <c r="K29" s="127"/>
      <c r="L29" s="127"/>
      <c r="M29" s="121">
        <v>0</v>
      </c>
      <c r="N29" s="121">
        <v>0</v>
      </c>
      <c r="O29" s="121">
        <v>0</v>
      </c>
      <c r="P29" s="121">
        <v>0</v>
      </c>
      <c r="Q29" s="121">
        <f t="shared" si="1"/>
        <v>0</v>
      </c>
    </row>
    <row r="30" spans="1:17">
      <c r="A30" s="154"/>
      <c r="B30" s="146"/>
      <c r="C30" s="125"/>
      <c r="D30" s="123"/>
      <c r="E30" s="123"/>
      <c r="F30" s="124"/>
      <c r="G30" s="121">
        <v>0</v>
      </c>
      <c r="H30" s="125"/>
      <c r="I30" s="126"/>
      <c r="J30" s="127"/>
      <c r="K30" s="127"/>
      <c r="L30" s="127"/>
      <c r="M30" s="121">
        <v>0</v>
      </c>
      <c r="N30" s="121">
        <v>0</v>
      </c>
      <c r="O30" s="121">
        <v>0</v>
      </c>
      <c r="P30" s="121">
        <v>0</v>
      </c>
      <c r="Q30" s="121">
        <f t="shared" si="1"/>
        <v>0</v>
      </c>
    </row>
    <row r="31" spans="1:17" ht="23.25" customHeight="1">
      <c r="A31" s="164"/>
      <c r="B31" s="147"/>
      <c r="C31" s="132"/>
      <c r="D31" s="165"/>
      <c r="E31" s="128"/>
      <c r="F31" s="129"/>
      <c r="G31" s="121">
        <v>0</v>
      </c>
      <c r="H31" s="130"/>
      <c r="I31" s="121"/>
      <c r="J31" s="131"/>
      <c r="K31" s="131"/>
      <c r="L31" s="131"/>
      <c r="M31" s="121"/>
      <c r="N31" s="121"/>
      <c r="O31" s="121"/>
      <c r="P31" s="121"/>
      <c r="Q31" s="121"/>
    </row>
    <row r="32" spans="1:17">
      <c r="A32" s="152"/>
      <c r="B32" s="145"/>
      <c r="C32" s="122"/>
      <c r="D32" s="123"/>
      <c r="E32" s="123">
        <v>300</v>
      </c>
      <c r="F32" s="124">
        <v>0.5</v>
      </c>
      <c r="G32" s="121">
        <v>-150</v>
      </c>
      <c r="H32" s="125">
        <v>36</v>
      </c>
      <c r="I32" s="126"/>
      <c r="J32" s="127"/>
      <c r="K32" s="127"/>
      <c r="L32" s="127">
        <v>12</v>
      </c>
      <c r="M32" s="121">
        <v>0</v>
      </c>
      <c r="N32" s="121">
        <v>0</v>
      </c>
      <c r="O32" s="121">
        <v>0</v>
      </c>
      <c r="P32" s="121">
        <v>-50</v>
      </c>
      <c r="Q32" s="121">
        <f t="shared" ref="Q32:Q38" si="2">IF(M32=0,0,($H32/$I32)*M32)</f>
        <v>0</v>
      </c>
    </row>
    <row r="33" spans="1:17">
      <c r="A33" s="152"/>
      <c r="B33" s="145"/>
      <c r="C33" s="125"/>
      <c r="D33" s="123"/>
      <c r="E33" s="123"/>
      <c r="F33" s="124"/>
      <c r="G33" s="121">
        <v>0</v>
      </c>
      <c r="H33" s="125"/>
      <c r="I33" s="126"/>
      <c r="J33" s="127"/>
      <c r="K33" s="127"/>
      <c r="L33" s="127"/>
      <c r="M33" s="121">
        <v>0</v>
      </c>
      <c r="N33" s="121">
        <v>0</v>
      </c>
      <c r="O33" s="121">
        <v>0</v>
      </c>
      <c r="P33" s="121">
        <v>0</v>
      </c>
      <c r="Q33" s="121">
        <f t="shared" si="2"/>
        <v>0</v>
      </c>
    </row>
    <row r="34" spans="1:17">
      <c r="A34" s="152"/>
      <c r="B34" s="145"/>
      <c r="C34" s="125"/>
      <c r="D34" s="123"/>
      <c r="E34" s="123"/>
      <c r="F34" s="124"/>
      <c r="G34" s="121">
        <v>0</v>
      </c>
      <c r="H34" s="125"/>
      <c r="I34" s="126"/>
      <c r="J34" s="127"/>
      <c r="K34" s="127"/>
      <c r="L34" s="127"/>
      <c r="M34" s="121">
        <v>0</v>
      </c>
      <c r="N34" s="121">
        <v>0</v>
      </c>
      <c r="O34" s="121">
        <v>0</v>
      </c>
      <c r="P34" s="121">
        <v>0</v>
      </c>
      <c r="Q34" s="121">
        <f t="shared" si="2"/>
        <v>0</v>
      </c>
    </row>
    <row r="35" spans="1:17">
      <c r="A35" s="152"/>
      <c r="B35" s="145"/>
      <c r="C35" s="125"/>
      <c r="D35" s="123"/>
      <c r="E35" s="123"/>
      <c r="F35" s="124"/>
      <c r="G35" s="121">
        <v>0</v>
      </c>
      <c r="H35" s="125"/>
      <c r="I35" s="126"/>
      <c r="J35" s="127"/>
      <c r="K35" s="127"/>
      <c r="L35" s="127"/>
      <c r="M35" s="121">
        <v>0</v>
      </c>
      <c r="N35" s="121">
        <v>0</v>
      </c>
      <c r="O35" s="121">
        <v>0</v>
      </c>
      <c r="P35" s="121">
        <v>0</v>
      </c>
      <c r="Q35" s="121">
        <f t="shared" si="2"/>
        <v>0</v>
      </c>
    </row>
    <row r="36" spans="1:17">
      <c r="A36" s="152"/>
      <c r="B36" s="145"/>
      <c r="C36" s="125"/>
      <c r="D36" s="123"/>
      <c r="E36" s="123"/>
      <c r="F36" s="124"/>
      <c r="G36" s="121">
        <v>0</v>
      </c>
      <c r="H36" s="125"/>
      <c r="I36" s="126"/>
      <c r="J36" s="127"/>
      <c r="K36" s="127"/>
      <c r="L36" s="127"/>
      <c r="M36" s="121">
        <v>0</v>
      </c>
      <c r="N36" s="121">
        <v>0</v>
      </c>
      <c r="O36" s="121">
        <v>0</v>
      </c>
      <c r="P36" s="121">
        <v>0</v>
      </c>
      <c r="Q36" s="121">
        <f t="shared" si="2"/>
        <v>0</v>
      </c>
    </row>
    <row r="37" spans="1:17">
      <c r="A37" s="152"/>
      <c r="B37" s="145"/>
      <c r="C37" s="125"/>
      <c r="D37" s="123"/>
      <c r="E37" s="123"/>
      <c r="F37" s="124"/>
      <c r="G37" s="121">
        <v>0</v>
      </c>
      <c r="H37" s="125"/>
      <c r="I37" s="126"/>
      <c r="J37" s="127"/>
      <c r="K37" s="127"/>
      <c r="L37" s="127"/>
      <c r="M37" s="121">
        <v>0</v>
      </c>
      <c r="N37" s="121">
        <v>0</v>
      </c>
      <c r="O37" s="121">
        <v>0</v>
      </c>
      <c r="P37" s="121">
        <v>0</v>
      </c>
      <c r="Q37" s="121">
        <f t="shared" si="2"/>
        <v>0</v>
      </c>
    </row>
    <row r="38" spans="1:17">
      <c r="A38" s="152"/>
      <c r="B38" s="145"/>
      <c r="C38" s="125"/>
      <c r="D38" s="123"/>
      <c r="E38" s="123"/>
      <c r="F38" s="124"/>
      <c r="G38" s="121">
        <v>0</v>
      </c>
      <c r="H38" s="125"/>
      <c r="I38" s="126"/>
      <c r="J38" s="127"/>
      <c r="K38" s="127"/>
      <c r="L38" s="127"/>
      <c r="M38" s="121">
        <v>0</v>
      </c>
      <c r="N38" s="121">
        <v>0</v>
      </c>
      <c r="O38" s="121">
        <v>0</v>
      </c>
      <c r="P38" s="121">
        <v>0</v>
      </c>
      <c r="Q38" s="121">
        <f t="shared" si="2"/>
        <v>0</v>
      </c>
    </row>
    <row r="39" spans="1:17" ht="24.75" customHeight="1">
      <c r="A39" s="153"/>
      <c r="B39" s="147"/>
      <c r="C39" s="132"/>
      <c r="D39" s="165"/>
      <c r="E39" s="128"/>
      <c r="F39" s="129"/>
      <c r="G39" s="121"/>
      <c r="H39" s="130"/>
      <c r="I39" s="121"/>
      <c r="J39" s="131"/>
      <c r="K39" s="131"/>
      <c r="L39" s="131"/>
      <c r="M39" s="121"/>
      <c r="N39" s="121"/>
      <c r="O39" s="121"/>
      <c r="P39" s="121"/>
      <c r="Q39" s="121"/>
    </row>
    <row r="40" spans="1:17" s="135" customFormat="1" ht="25.5" customHeight="1">
      <c r="A40" s="155" t="s">
        <v>75</v>
      </c>
      <c r="B40" s="148"/>
      <c r="C40" s="133"/>
      <c r="D40" s="133">
        <v>65500</v>
      </c>
      <c r="E40" s="133">
        <v>4300</v>
      </c>
      <c r="F40" s="134"/>
      <c r="G40" s="133">
        <v>61350</v>
      </c>
      <c r="H40" s="133"/>
      <c r="I40" s="133"/>
      <c r="J40" s="133"/>
      <c r="K40" s="133"/>
      <c r="L40" s="133"/>
      <c r="M40" s="133">
        <v>10650</v>
      </c>
      <c r="N40" s="133">
        <v>6150</v>
      </c>
      <c r="O40" s="133">
        <v>6150</v>
      </c>
      <c r="P40" s="133">
        <v>6100</v>
      </c>
      <c r="Q40" s="133">
        <f>SUM(Q16:Q39)</f>
        <v>61500</v>
      </c>
    </row>
    <row r="41" spans="1:17">
      <c r="A41" s="95"/>
      <c r="B41" s="95"/>
      <c r="C41" s="95"/>
      <c r="D41" s="96"/>
      <c r="E41" s="96"/>
      <c r="F41" s="97"/>
      <c r="G41" s="96"/>
      <c r="I41" s="96"/>
      <c r="J41" s="95"/>
      <c r="P41" s="95"/>
      <c r="Q41" s="95"/>
    </row>
    <row r="42" spans="1:17">
      <c r="A42" s="95"/>
      <c r="B42" s="95"/>
      <c r="C42" s="95"/>
      <c r="D42" s="96"/>
      <c r="E42" s="96"/>
      <c r="F42" s="97"/>
      <c r="G42" s="96"/>
      <c r="I42" s="96"/>
      <c r="J42" s="95"/>
      <c r="P42" s="95"/>
      <c r="Q42" s="95"/>
    </row>
    <row r="43" spans="1:17">
      <c r="A43" s="95" t="s">
        <v>76</v>
      </c>
      <c r="B43" s="95"/>
      <c r="C43" s="95"/>
      <c r="D43" s="96"/>
      <c r="E43" s="96"/>
      <c r="F43" s="97"/>
      <c r="G43" s="96"/>
      <c r="I43" s="96"/>
      <c r="J43" s="95"/>
      <c r="P43" s="95"/>
      <c r="Q43" s="95"/>
    </row>
    <row r="44" spans="1:17">
      <c r="A44" s="95"/>
      <c r="B44" s="95"/>
      <c r="C44" s="95"/>
      <c r="D44" s="96"/>
      <c r="E44" s="96"/>
      <c r="F44" s="97"/>
      <c r="G44" s="96"/>
      <c r="I44" s="96"/>
      <c r="J44" s="95"/>
      <c r="P44" s="95"/>
      <c r="Q44" s="95"/>
    </row>
    <row r="45" spans="1:17" s="136" customFormat="1" ht="18" customHeight="1">
      <c r="A45" s="95"/>
      <c r="B45" s="95"/>
      <c r="C45" s="95"/>
      <c r="D45" s="95"/>
      <c r="E45" s="95"/>
      <c r="F45" s="97"/>
      <c r="G45" s="95"/>
      <c r="H45" s="90"/>
      <c r="I45" s="96"/>
      <c r="J45" s="95"/>
      <c r="K45" s="95"/>
      <c r="L45" s="95"/>
      <c r="M45" s="95"/>
      <c r="N45" s="95"/>
      <c r="O45" s="95"/>
      <c r="P45" s="95"/>
      <c r="Q45" s="95"/>
    </row>
    <row r="46" spans="1:17" s="136" customFormat="1" ht="18" customHeight="1">
      <c r="A46" s="95"/>
      <c r="B46" s="95"/>
      <c r="C46" s="95"/>
      <c r="D46" s="95"/>
      <c r="E46" s="95"/>
      <c r="F46" s="97"/>
      <c r="G46" s="95"/>
      <c r="H46" s="90"/>
      <c r="I46" s="96"/>
      <c r="J46" s="95"/>
      <c r="K46" s="95"/>
      <c r="L46" s="95"/>
      <c r="M46" s="95"/>
      <c r="N46" s="95"/>
      <c r="O46" s="95"/>
      <c r="P46" s="95"/>
      <c r="Q46" s="95"/>
    </row>
    <row r="47" spans="1:17" s="136" customFormat="1" ht="18" customHeight="1">
      <c r="A47" s="137"/>
      <c r="B47" s="137"/>
      <c r="C47" s="138"/>
      <c r="D47" s="95"/>
      <c r="E47" s="95"/>
      <c r="F47" s="97"/>
      <c r="G47" s="95"/>
      <c r="H47" s="90"/>
      <c r="I47" s="96"/>
      <c r="J47" s="95"/>
      <c r="K47" s="95"/>
      <c r="L47" s="95"/>
      <c r="M47" s="95"/>
      <c r="N47" s="95"/>
      <c r="O47" s="95"/>
      <c r="P47" s="95"/>
      <c r="Q47" s="95"/>
    </row>
    <row r="48" spans="1:17" s="136" customFormat="1" ht="15.9" customHeight="1">
      <c r="A48" s="139"/>
      <c r="B48" s="139"/>
      <c r="C48" s="140"/>
      <c r="D48" s="95"/>
      <c r="E48" s="95"/>
      <c r="F48" s="97"/>
      <c r="G48" s="95"/>
      <c r="H48" s="95"/>
      <c r="I48" s="96"/>
      <c r="J48" s="95"/>
      <c r="K48" s="95"/>
      <c r="L48" s="95"/>
      <c r="M48" s="95"/>
      <c r="N48" s="95"/>
      <c r="O48" s="95"/>
      <c r="P48" s="95"/>
      <c r="Q48" s="95"/>
    </row>
    <row r="49" spans="1:17" s="136" customFormat="1" ht="15.9" customHeight="1">
      <c r="A49" s="139"/>
      <c r="B49" s="139"/>
      <c r="C49" s="140"/>
      <c r="D49" s="95"/>
      <c r="E49" s="95"/>
      <c r="F49" s="97"/>
      <c r="G49" s="95"/>
      <c r="H49" s="95"/>
      <c r="I49" s="96"/>
      <c r="J49" s="95"/>
      <c r="K49" s="95"/>
      <c r="L49" s="95"/>
      <c r="M49" s="95"/>
      <c r="N49" s="95"/>
      <c r="O49" s="95"/>
      <c r="P49" s="95"/>
      <c r="Q49" s="95"/>
    </row>
    <row r="50" spans="1:17" ht="15.9" customHeight="1">
      <c r="A50" s="139"/>
      <c r="B50" s="139"/>
      <c r="C50" s="140"/>
      <c r="D50" s="95"/>
      <c r="E50" s="95"/>
      <c r="F50" s="97"/>
      <c r="G50" s="95"/>
      <c r="I50" s="96"/>
      <c r="J50" s="95"/>
      <c r="P50" s="95"/>
      <c r="Q50" s="95"/>
    </row>
    <row r="51" spans="1:17" ht="15.9" customHeight="1">
      <c r="A51" s="139"/>
      <c r="B51" s="139"/>
      <c r="C51" s="140"/>
      <c r="D51" s="95"/>
      <c r="E51" s="95"/>
      <c r="F51" s="97"/>
      <c r="G51" s="95"/>
      <c r="I51" s="96"/>
      <c r="J51" s="95"/>
      <c r="P51" s="95"/>
      <c r="Q51" s="95"/>
    </row>
  </sheetData>
  <dataConsolidate>
    <dataRefs count="2">
      <dataRef ref="B16:B31" sheet="Depreciation Schedule" r:id="rId1"/>
      <dataRef ref="C16:C31" sheet="Depreciation Schedule" r:id="rId2"/>
    </dataRefs>
  </dataConsolidate>
  <phoneticPr fontId="18" type="noConversion"/>
  <printOptions horizontalCentered="1"/>
  <pageMargins left="0.5" right="0.5" top="0.25" bottom="0.25" header="0.5" footer="0.5"/>
  <pageSetup scale="78" orientation="landscape" verticalDpi="300" r:id="rId3"/>
  <headerFooter alignWithMargins="0">
    <oddFooter>&amp;L&amp;8&amp;F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Photocopier Rate</vt:lpstr>
      <vt:lpstr>Item Rate Calculation</vt:lpstr>
      <vt:lpstr>Depreciation Schedule</vt:lpstr>
      <vt:lpstr>'Depreciation Schedule'!Equip_Subtotal_FY00</vt:lpstr>
      <vt:lpstr>'Depreciation Schedule'!Equip_Subtotal_FY98</vt:lpstr>
      <vt:lpstr>'Depreciation Schedule'!Equip_Subtotal_FY99</vt:lpstr>
      <vt:lpstr>'Depreciation Schedule'!Print_Area</vt:lpstr>
    </vt:vector>
  </TitlesOfParts>
  <Company>Chancellor's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Jeffrey</dc:creator>
  <cp:lastModifiedBy>TOM HOLDFORD</cp:lastModifiedBy>
  <cp:lastPrinted>1999-04-05T15:53:20Z</cp:lastPrinted>
  <dcterms:created xsi:type="dcterms:W3CDTF">1998-03-23T18:49:34Z</dcterms:created>
  <dcterms:modified xsi:type="dcterms:W3CDTF">2015-08-17T18:05:34Z</dcterms:modified>
</cp:coreProperties>
</file>