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48" yWindow="468" windowWidth="12120" windowHeight="8268" activeTab="1"/>
  </bookViews>
  <sheets>
    <sheet name="Productive Hours Sample" sheetId="1" r:id="rId1"/>
    <sheet name="Hourly Rate Calculation" sheetId="2" r:id="rId2"/>
    <sheet name="Depreciation Schedule" sheetId="4" r:id="rId3"/>
  </sheets>
  <definedNames>
    <definedName name="Equip_Subtotal_FY00">'Depreciation Schedule'!$D$39</definedName>
    <definedName name="Equip_Subtotal_FY98">'Depreciation Schedule'!$D$23</definedName>
    <definedName name="Equip_Subtotal_FY99">'Depreciation Schedule'!$D$31</definedName>
    <definedName name="_xlnm.Print_Area" localSheetId="2">'Depreciation Schedule'!$A$1:$P$50</definedName>
    <definedName name="_xlnm.Print_Area" localSheetId="0">'Productive Hours Sample'!$A$1:$J$34</definedName>
    <definedName name="prod.hrs" localSheetId="0">'Productive Hours Sample'!$J$31</definedName>
  </definedNames>
  <calcPr calcId="145621"/>
</workbook>
</file>

<file path=xl/calcChain.xml><?xml version="1.0" encoding="utf-8"?>
<calcChain xmlns="http://schemas.openxmlformats.org/spreadsheetml/2006/main">
  <c r="G17" i="4" l="1"/>
  <c r="G40" i="4" s="1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16" i="4"/>
  <c r="E40" i="4"/>
  <c r="D40" i="4"/>
  <c r="A1" i="4"/>
  <c r="O16" i="4"/>
  <c r="O17" i="4"/>
  <c r="O18" i="4"/>
  <c r="O19" i="4"/>
  <c r="O40" i="4" s="1"/>
  <c r="O20" i="4"/>
  <c r="O21" i="4"/>
  <c r="O22" i="4"/>
  <c r="O24" i="4"/>
  <c r="O25" i="4"/>
  <c r="O26" i="4"/>
  <c r="O27" i="4"/>
  <c r="O28" i="4"/>
  <c r="O29" i="4"/>
  <c r="O30" i="4"/>
  <c r="O32" i="4"/>
  <c r="O33" i="4"/>
  <c r="O34" i="4"/>
  <c r="O35" i="4"/>
  <c r="O36" i="4"/>
  <c r="O37" i="4"/>
  <c r="O38" i="4"/>
  <c r="N16" i="4"/>
  <c r="N17" i="4"/>
  <c r="N18" i="4"/>
  <c r="N19" i="4"/>
  <c r="N20" i="4"/>
  <c r="N21" i="4"/>
  <c r="N22" i="4"/>
  <c r="N24" i="4"/>
  <c r="N25" i="4"/>
  <c r="N26" i="4"/>
  <c r="N27" i="4"/>
  <c r="N28" i="4"/>
  <c r="N29" i="4"/>
  <c r="N30" i="4"/>
  <c r="N32" i="4"/>
  <c r="N33" i="4"/>
  <c r="N34" i="4"/>
  <c r="N35" i="4"/>
  <c r="N36" i="4"/>
  <c r="N37" i="4"/>
  <c r="N38" i="4"/>
  <c r="N40" i="4"/>
  <c r="M16" i="4"/>
  <c r="M17" i="4"/>
  <c r="M18" i="4"/>
  <c r="M19" i="4"/>
  <c r="M40" i="4" s="1"/>
  <c r="M20" i="4"/>
  <c r="M21" i="4"/>
  <c r="M22" i="4"/>
  <c r="M24" i="4"/>
  <c r="M25" i="4"/>
  <c r="M26" i="4"/>
  <c r="M27" i="4"/>
  <c r="M28" i="4"/>
  <c r="M29" i="4"/>
  <c r="M30" i="4"/>
  <c r="M32" i="4"/>
  <c r="M33" i="4"/>
  <c r="M34" i="4"/>
  <c r="M35" i="4"/>
  <c r="M36" i="4"/>
  <c r="M37" i="4"/>
  <c r="M38" i="4"/>
  <c r="P16" i="4"/>
  <c r="P17" i="4"/>
  <c r="P18" i="4"/>
  <c r="P19" i="4"/>
  <c r="P20" i="4"/>
  <c r="P21" i="4"/>
  <c r="P22" i="4"/>
  <c r="P24" i="4"/>
  <c r="P25" i="4"/>
  <c r="P26" i="4"/>
  <c r="P27" i="4"/>
  <c r="P28" i="4"/>
  <c r="P29" i="4"/>
  <c r="P30" i="4"/>
  <c r="P32" i="4"/>
  <c r="P33" i="4"/>
  <c r="P34" i="4"/>
  <c r="P35" i="4"/>
  <c r="P36" i="4"/>
  <c r="P37" i="4"/>
  <c r="P38" i="4"/>
  <c r="P40" i="4"/>
  <c r="O42" i="2" s="1"/>
  <c r="A3" i="2"/>
  <c r="C3" i="4" s="1"/>
  <c r="I30" i="2"/>
  <c r="M30" i="2"/>
  <c r="I32" i="2"/>
  <c r="M32" i="2" s="1"/>
  <c r="I12" i="2"/>
  <c r="M12" i="2" s="1"/>
  <c r="I14" i="2"/>
  <c r="M14" i="2" s="1"/>
  <c r="I17" i="2"/>
  <c r="M17" i="2" s="1"/>
  <c r="O19" i="2" s="1"/>
  <c r="I19" i="2"/>
  <c r="M19" i="2"/>
  <c r="I22" i="2"/>
  <c r="I24" i="2"/>
  <c r="O24" i="2" s="1"/>
  <c r="M22" i="2"/>
  <c r="M24" i="2"/>
  <c r="I26" i="2"/>
  <c r="I28" i="2"/>
  <c r="M28" i="2" s="1"/>
  <c r="M26" i="2"/>
  <c r="A1" i="2"/>
  <c r="A4" i="2"/>
  <c r="J21" i="1"/>
  <c r="J27" i="1"/>
  <c r="J29" i="1"/>
  <c r="J31" i="1"/>
  <c r="I56" i="2" s="1"/>
  <c r="O56" i="2" s="1"/>
  <c r="M34" i="2" l="1"/>
  <c r="O14" i="2"/>
  <c r="O34" i="2" s="1"/>
  <c r="O51" i="2" s="1"/>
  <c r="O59" i="2" s="1"/>
  <c r="I34" i="2"/>
  <c r="O28" i="2"/>
  <c r="O32" i="2"/>
</calcChain>
</file>

<file path=xl/sharedStrings.xml><?xml version="1.0" encoding="utf-8"?>
<sst xmlns="http://schemas.openxmlformats.org/spreadsheetml/2006/main" count="166" uniqueCount="95">
  <si>
    <t>SAMPLE RATE CALCULATION - SHOP SERVICES</t>
  </si>
  <si>
    <t xml:space="preserve"> </t>
  </si>
  <si>
    <t>Productive Hour Calculation</t>
  </si>
  <si>
    <t>Yearly Standard</t>
  </si>
  <si>
    <t>2088 hours</t>
  </si>
  <si>
    <t>Standard deductions (hours)</t>
  </si>
  <si>
    <t>Holidays</t>
  </si>
  <si>
    <t>12 days = 96 hours</t>
  </si>
  <si>
    <t>Vacation leave (averaged for entire group of employees)</t>
  </si>
  <si>
    <t>18 days = 144 hours</t>
  </si>
  <si>
    <t>Sick leave (averaged for entire group of employees)</t>
  </si>
  <si>
    <t>Other administrative time off (meetings, travel, training, etc.)</t>
  </si>
  <si>
    <t>Subtotal</t>
  </si>
  <si>
    <t>Other time deductions (Non-productive time unique to the cost center, e.g.</t>
  </si>
  <si>
    <t>training, set-up and close-down)</t>
  </si>
  <si>
    <t>Total deductions</t>
  </si>
  <si>
    <t xml:space="preserve">       </t>
  </si>
  <si>
    <t xml:space="preserve"> Productive Hour Standard </t>
  </si>
  <si>
    <t xml:space="preserve">   (2088 hours less total deductions)</t>
  </si>
  <si>
    <t>Benefits</t>
  </si>
  <si>
    <t>Total Annual</t>
  </si>
  <si>
    <t>Salaries and Benefits</t>
  </si>
  <si>
    <t>Salary</t>
  </si>
  <si>
    <t>Rate</t>
  </si>
  <si>
    <t>Cost</t>
  </si>
  <si>
    <t>Supervisory Personnel</t>
  </si>
  <si>
    <t>Super. Mechanical Shop</t>
  </si>
  <si>
    <t>mos @</t>
  </si>
  <si>
    <t>@</t>
  </si>
  <si>
    <t>per month</t>
  </si>
  <si>
    <t>Support Personnel</t>
  </si>
  <si>
    <t>Purchasing Asst II</t>
  </si>
  <si>
    <t>Productive Personnel</t>
  </si>
  <si>
    <t>Dev Technician V</t>
  </si>
  <si>
    <t>Dev Technician IV</t>
  </si>
  <si>
    <t>Jr Development Engr</t>
  </si>
  <si>
    <t>Total Salaries and Benefits</t>
  </si>
  <si>
    <t>Supplies &amp; Expense</t>
  </si>
  <si>
    <t>General costs not attributable to a specific service (Telephones, office supplies, postage,</t>
  </si>
  <si>
    <t>forms, computer supplies, training costs etc.)</t>
  </si>
  <si>
    <t>Equipment Depreciation</t>
  </si>
  <si>
    <t>General equipment not attributable to a specific service. From Depreciation Table</t>
  </si>
  <si>
    <t>Subsidy</t>
  </si>
  <si>
    <t>Must be a subsidy that lowers the rate for all UC customers.</t>
  </si>
  <si>
    <t>Adjustment for Previous Years' Operations</t>
  </si>
  <si>
    <t>Deduct Surplus or Add Deficit</t>
  </si>
  <si>
    <t>TOTAL PRODUCTIVE HOURS</t>
  </si>
  <si>
    <t>Total FTE of Productive Personnel</t>
  </si>
  <si>
    <t>HOURLY RATE</t>
  </si>
  <si>
    <t>Operating Costs divided by (Productive Hours times FTE)</t>
  </si>
  <si>
    <t xml:space="preserve">DEPRECIATION SCHEDULE </t>
  </si>
  <si>
    <t>Equipment</t>
  </si>
  <si>
    <t>Date of</t>
  </si>
  <si>
    <t>Purchase</t>
  </si>
  <si>
    <t>Salvage</t>
  </si>
  <si>
    <t>Percentage</t>
  </si>
  <si>
    <t>Amount</t>
  </si>
  <si>
    <t>Useful</t>
  </si>
  <si>
    <t xml:space="preserve">Number of </t>
  </si>
  <si>
    <t>Prior Year(s)</t>
  </si>
  <si>
    <t>Value</t>
  </si>
  <si>
    <t>Recharge</t>
  </si>
  <si>
    <t>to be</t>
  </si>
  <si>
    <t>Life</t>
  </si>
  <si>
    <t>Months</t>
  </si>
  <si>
    <t>Accum.</t>
  </si>
  <si>
    <t>(mm/dd/yy)</t>
  </si>
  <si>
    <t>Usage</t>
  </si>
  <si>
    <t>Depreciated</t>
  </si>
  <si>
    <t>(Months)</t>
  </si>
  <si>
    <t>Depreciation</t>
  </si>
  <si>
    <t>Lathe</t>
  </si>
  <si>
    <t>TOTALS</t>
  </si>
  <si>
    <t>Recharge Activity:</t>
  </si>
  <si>
    <t>Date:</t>
  </si>
  <si>
    <t>Initial Cost of Equipment</t>
  </si>
  <si>
    <t>Item*</t>
  </si>
  <si>
    <t>Amt charged</t>
  </si>
  <si>
    <t>to recharge</t>
  </si>
  <si>
    <t>center</t>
  </si>
  <si>
    <t>*  Do not delete equipment from depreciation schedule until it has been either replaced or salvaged.</t>
  </si>
  <si>
    <t>Item Description and UC Property Number</t>
  </si>
  <si>
    <t>Property no.</t>
  </si>
  <si>
    <t>97-152560</t>
  </si>
  <si>
    <t>95-125862</t>
  </si>
  <si>
    <t xml:space="preserve">HOURLY LABOR RATE CALCULATION - </t>
  </si>
  <si>
    <t>UNIVERSITY OF CALIFORNIA, BERKELEY - RECHARGE ACTIVITY REVIEW AND PROPOSAL</t>
  </si>
  <si>
    <t xml:space="preserve">PROJECTED GENERAL OPERATING COSTS </t>
  </si>
  <si>
    <t xml:space="preserve">TOTAL PROJECTED OPERATING COSTS </t>
  </si>
  <si>
    <t>2002-03</t>
  </si>
  <si>
    <t>2001-02</t>
  </si>
  <si>
    <t>2000-01</t>
  </si>
  <si>
    <t xml:space="preserve">Description                      </t>
  </si>
  <si>
    <t>Total working hours for the year</t>
  </si>
  <si>
    <t>Productive Hours per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</si>
</sst>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71" formatCode="0.0%"/>
    <numFmt numFmtId="176" formatCode="&quot;$&quot;#,##0"/>
  </numFmts>
  <fonts count="19">
    <font>
      <sz val="10"/>
      <name val="Geneva"/>
    </font>
    <font>
      <b/>
      <sz val="10"/>
      <name val="Geneva"/>
    </font>
    <font>
      <b/>
      <i/>
      <sz val="10"/>
      <name val="Geneva"/>
    </font>
    <font>
      <sz val="10"/>
      <name val="Geneva"/>
    </font>
    <font>
      <b/>
      <sz val="10"/>
      <name val="Arial"/>
    </font>
    <font>
      <sz val="9"/>
      <name val="Arial"/>
    </font>
    <font>
      <b/>
      <sz val="18"/>
      <name val="Geneva"/>
    </font>
    <font>
      <b/>
      <sz val="14"/>
      <name val="Geneva"/>
    </font>
    <font>
      <b/>
      <sz val="12"/>
      <name val="Geneva"/>
    </font>
    <font>
      <b/>
      <sz val="9"/>
      <name val="Arial"/>
    </font>
    <font>
      <sz val="12"/>
      <name val="Geneva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color indexed="14"/>
      <name val="Arial"/>
      <family val="2"/>
    </font>
    <font>
      <u/>
      <sz val="10"/>
      <name val="Arial"/>
      <family val="2"/>
    </font>
    <font>
      <sz val="8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5" fillId="2" borderId="0" xfId="0" applyFont="1" applyFill="1" applyBorder="1" applyAlignment="1" applyProtection="1">
      <alignment horizontal="centerContinuous"/>
      <protection locked="0"/>
    </xf>
    <xf numFmtId="2" fontId="7" fillId="2" borderId="0" xfId="0" applyNumberFormat="1" applyFont="1" applyFill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14" fontId="5" fillId="2" borderId="0" xfId="0" quotePrefix="1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Border="1"/>
    <xf numFmtId="0" fontId="5" fillId="0" borderId="0" xfId="0" quotePrefix="1" applyFont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Continuous"/>
    </xf>
    <xf numFmtId="0" fontId="3" fillId="3" borderId="0" xfId="0" applyFont="1" applyFill="1" applyAlignment="1">
      <alignment horizontal="centerContinuous"/>
    </xf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2" xfId="0" applyFont="1" applyBorder="1"/>
    <xf numFmtId="0" fontId="3" fillId="0" borderId="0" xfId="0" applyFont="1" applyAlignment="1"/>
    <xf numFmtId="0" fontId="3" fillId="0" borderId="2" xfId="0" applyFont="1" applyBorder="1" applyAlignment="1"/>
    <xf numFmtId="0" fontId="2" fillId="0" borderId="0" xfId="0" applyFont="1"/>
    <xf numFmtId="0" fontId="3" fillId="0" borderId="3" xfId="0" applyFont="1" applyBorder="1"/>
    <xf numFmtId="0" fontId="1" fillId="0" borderId="0" xfId="0" applyFont="1"/>
    <xf numFmtId="0" fontId="3" fillId="0" borderId="3" xfId="0" applyFont="1" applyBorder="1" applyAlignment="1"/>
    <xf numFmtId="3" fontId="5" fillId="0" borderId="0" xfId="0" applyNumberFormat="1" applyFont="1" applyAlignment="1">
      <alignment horizontal="centerContinuous"/>
    </xf>
    <xf numFmtId="0" fontId="5" fillId="0" borderId="0" xfId="0" applyFont="1" applyAlignment="1"/>
    <xf numFmtId="3" fontId="5" fillId="0" borderId="0" xfId="0" applyNumberFormat="1" applyFont="1" applyAlignment="1"/>
    <xf numFmtId="3" fontId="5" fillId="2" borderId="0" xfId="0" applyNumberFormat="1" applyFont="1" applyFill="1" applyAlignment="1">
      <alignment horizontal="centerContinuous"/>
    </xf>
    <xf numFmtId="3" fontId="5" fillId="2" borderId="0" xfId="0" applyNumberFormat="1" applyFont="1" applyFill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3" fontId="5" fillId="0" borderId="0" xfId="0" applyNumberFormat="1" applyFont="1" applyBorder="1" applyAlignment="1">
      <alignment horizontal="centerContinuous"/>
    </xf>
    <xf numFmtId="3" fontId="3" fillId="0" borderId="3" xfId="0" applyNumberFormat="1" applyFont="1" applyBorder="1"/>
    <xf numFmtId="3" fontId="0" fillId="0" borderId="0" xfId="0" applyNumberFormat="1"/>
    <xf numFmtId="0" fontId="0" fillId="0" borderId="0" xfId="0" applyAlignment="1">
      <alignment horizontal="centerContinuous"/>
    </xf>
    <xf numFmtId="0" fontId="0" fillId="2" borderId="0" xfId="0" applyFill="1" applyAlignment="1">
      <alignment horizontal="centerContinuous"/>
    </xf>
    <xf numFmtId="0" fontId="1" fillId="0" borderId="0" xfId="0" applyFont="1" applyAlignment="1">
      <alignment horizontal="center"/>
    </xf>
    <xf numFmtId="0" fontId="0" fillId="0" borderId="3" xfId="0" applyBorder="1"/>
    <xf numFmtId="2" fontId="7" fillId="2" borderId="0" xfId="0" applyNumberFormat="1" applyFont="1" applyFill="1" applyBorder="1" applyAlignment="1">
      <alignment horizontal="centerContinuous"/>
    </xf>
    <xf numFmtId="0" fontId="8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3" fontId="9" fillId="3" borderId="0" xfId="0" applyNumberFormat="1" applyFont="1" applyFill="1" applyAlignment="1">
      <alignment horizontal="centerContinuous"/>
    </xf>
    <xf numFmtId="0" fontId="1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/>
    </xf>
    <xf numFmtId="38" fontId="10" fillId="0" borderId="0" xfId="1" applyFont="1" applyBorder="1" applyAlignment="1">
      <alignment horizontal="centerContinuous"/>
    </xf>
    <xf numFmtId="4" fontId="10" fillId="0" borderId="0" xfId="0" applyNumberFormat="1" applyFont="1" applyBorder="1" applyAlignment="1">
      <alignment horizontal="centerContinuous"/>
    </xf>
    <xf numFmtId="4" fontId="8" fillId="0" borderId="0" xfId="0" applyNumberFormat="1" applyFont="1" applyBorder="1" applyAlignment="1">
      <alignment horizontal="centerContinuous"/>
    </xf>
    <xf numFmtId="7" fontId="3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left"/>
    </xf>
    <xf numFmtId="38" fontId="3" fillId="0" borderId="0" xfId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38" fontId="3" fillId="0" borderId="1" xfId="1" applyFont="1" applyBorder="1" applyAlignment="1">
      <alignment horizontal="center"/>
    </xf>
    <xf numFmtId="40" fontId="3" fillId="0" borderId="0" xfId="0" applyNumberFormat="1" applyFont="1" applyBorder="1" applyAlignment="1">
      <alignment horizontal="center"/>
    </xf>
    <xf numFmtId="9" fontId="3" fillId="0" borderId="1" xfId="3" applyFont="1" applyBorder="1" applyAlignment="1"/>
    <xf numFmtId="38" fontId="3" fillId="0" borderId="1" xfId="0" applyNumberFormat="1" applyFont="1" applyBorder="1" applyAlignment="1">
      <alignment horizontal="center"/>
    </xf>
    <xf numFmtId="40" fontId="3" fillId="0" borderId="0" xfId="0" applyNumberFormat="1" applyFont="1" applyBorder="1" applyAlignment="1">
      <alignment horizontal="left"/>
    </xf>
    <xf numFmtId="5" fontId="3" fillId="0" borderId="3" xfId="0" applyNumberFormat="1" applyFont="1" applyBorder="1" applyAlignment="1"/>
    <xf numFmtId="9" fontId="3" fillId="0" borderId="0" xfId="3" applyFont="1" applyBorder="1" applyAlignment="1"/>
    <xf numFmtId="38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 applyAlignment="1"/>
    <xf numFmtId="9" fontId="3" fillId="0" borderId="0" xfId="3" applyFont="1" applyBorder="1" applyAlignment="1">
      <alignment horizontal="center"/>
    </xf>
    <xf numFmtId="40" fontId="3" fillId="0" borderId="0" xfId="0" applyNumberFormat="1" applyFont="1" applyBorder="1" applyAlignment="1"/>
    <xf numFmtId="6" fontId="3" fillId="0" borderId="1" xfId="0" applyNumberFormat="1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6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5" fontId="3" fillId="0" borderId="1" xfId="0" applyNumberFormat="1" applyFont="1" applyBorder="1" applyAlignment="1">
      <alignment vertical="center"/>
    </xf>
    <xf numFmtId="0" fontId="1" fillId="0" borderId="0" xfId="0" applyFont="1" applyBorder="1"/>
    <xf numFmtId="5" fontId="3" fillId="0" borderId="3" xfId="2" applyNumberFormat="1" applyFont="1" applyBorder="1" applyAlignment="1"/>
    <xf numFmtId="8" fontId="3" fillId="0" borderId="0" xfId="2" applyFont="1" applyBorder="1" applyAlignment="1"/>
    <xf numFmtId="0" fontId="1" fillId="0" borderId="0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8" fontId="1" fillId="0" borderId="3" xfId="2" applyNumberFormat="1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71" fontId="0" fillId="0" borderId="1" xfId="0" applyNumberFormat="1" applyBorder="1"/>
    <xf numFmtId="171" fontId="3" fillId="0" borderId="0" xfId="0" applyNumberFormat="1" applyFont="1"/>
    <xf numFmtId="171" fontId="3" fillId="0" borderId="1" xfId="0" applyNumberFormat="1" applyFont="1" applyBorder="1"/>
    <xf numFmtId="176" fontId="0" fillId="0" borderId="3" xfId="0" applyNumberFormat="1" applyBorder="1"/>
    <xf numFmtId="176" fontId="0" fillId="0" borderId="0" xfId="0" applyNumberFormat="1" applyBorder="1"/>
    <xf numFmtId="176" fontId="3" fillId="0" borderId="0" xfId="0" applyNumberFormat="1" applyFont="1"/>
    <xf numFmtId="176" fontId="3" fillId="0" borderId="0" xfId="0" applyNumberFormat="1" applyFont="1" applyBorder="1"/>
    <xf numFmtId="171" fontId="3" fillId="0" borderId="0" xfId="0" applyNumberFormat="1" applyFont="1" applyBorder="1"/>
    <xf numFmtId="4" fontId="3" fillId="0" borderId="0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11" fillId="0" borderId="0" xfId="0" quotePrefix="1" applyFont="1" applyAlignment="1" applyProtection="1"/>
    <xf numFmtId="0" fontId="12" fillId="0" borderId="0" xfId="0" applyFont="1" applyAlignment="1" applyProtection="1">
      <alignment horizontal="centerContinuous"/>
    </xf>
    <xf numFmtId="3" fontId="12" fillId="0" borderId="0" xfId="0" applyNumberFormat="1" applyFont="1" applyAlignment="1" applyProtection="1">
      <alignment horizontal="centerContinuous"/>
    </xf>
    <xf numFmtId="9" fontId="12" fillId="0" borderId="0" xfId="0" applyNumberFormat="1" applyFont="1" applyAlignment="1" applyProtection="1">
      <alignment horizontal="centerContinuous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alignment horizontal="centerContinuous"/>
    </xf>
    <xf numFmtId="0" fontId="12" fillId="0" borderId="0" xfId="0" applyFont="1" applyProtection="1"/>
    <xf numFmtId="3" fontId="12" fillId="0" borderId="0" xfId="0" applyNumberFormat="1" applyFont="1" applyProtection="1"/>
    <xf numFmtId="9" fontId="12" fillId="0" borderId="0" xfId="0" applyNumberFormat="1" applyFont="1" applyProtection="1"/>
    <xf numFmtId="0" fontId="13" fillId="0" borderId="0" xfId="0" applyFont="1" applyProtection="1"/>
    <xf numFmtId="14" fontId="13" fillId="0" borderId="1" xfId="0" applyNumberFormat="1" applyFont="1" applyBorder="1" applyProtection="1"/>
    <xf numFmtId="3" fontId="12" fillId="0" borderId="1" xfId="0" applyNumberFormat="1" applyFont="1" applyBorder="1" applyProtection="1"/>
    <xf numFmtId="0" fontId="12" fillId="0" borderId="1" xfId="0" applyFont="1" applyBorder="1" applyProtection="1"/>
    <xf numFmtId="9" fontId="12" fillId="0" borderId="1" xfId="0" applyNumberFormat="1" applyFont="1" applyBorder="1" applyProtection="1"/>
    <xf numFmtId="0" fontId="13" fillId="0" borderId="0" xfId="0" applyFont="1" applyBorder="1" applyProtection="1"/>
    <xf numFmtId="14" fontId="13" fillId="0" borderId="1" xfId="0" applyNumberFormat="1" applyFont="1" applyBorder="1" applyAlignment="1" applyProtection="1">
      <alignment horizontal="left"/>
    </xf>
    <xf numFmtId="14" fontId="13" fillId="0" borderId="0" xfId="0" applyNumberFormat="1" applyFont="1" applyBorder="1" applyAlignment="1" applyProtection="1">
      <alignment horizontal="left"/>
    </xf>
    <xf numFmtId="3" fontId="12" fillId="0" borderId="0" xfId="0" applyNumberFormat="1" applyFont="1" applyBorder="1" applyProtection="1"/>
    <xf numFmtId="0" fontId="12" fillId="0" borderId="0" xfId="0" applyFont="1" applyBorder="1" applyProtection="1"/>
    <xf numFmtId="9" fontId="12" fillId="0" borderId="0" xfId="0" applyNumberFormat="1" applyFont="1" applyBorder="1" applyProtection="1"/>
    <xf numFmtId="0" fontId="11" fillId="0" borderId="0" xfId="0" applyFont="1" applyBorder="1" applyProtection="1"/>
    <xf numFmtId="0" fontId="14" fillId="0" borderId="0" xfId="0" applyFont="1" applyBorder="1" applyProtection="1"/>
    <xf numFmtId="0" fontId="12" fillId="4" borderId="4" xfId="0" applyFont="1" applyFill="1" applyBorder="1" applyAlignment="1" applyProtection="1">
      <alignment horizontal="center"/>
    </xf>
    <xf numFmtId="3" fontId="12" fillId="4" borderId="5" xfId="0" applyNumberFormat="1" applyFont="1" applyFill="1" applyBorder="1" applyAlignment="1" applyProtection="1">
      <alignment horizontal="center"/>
    </xf>
    <xf numFmtId="3" fontId="12" fillId="4" borderId="4" xfId="0" applyNumberFormat="1" applyFont="1" applyFill="1" applyBorder="1" applyAlignment="1" applyProtection="1">
      <alignment horizontal="center"/>
    </xf>
    <xf numFmtId="9" fontId="12" fillId="4" borderId="4" xfId="0" applyNumberFormat="1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</xf>
    <xf numFmtId="9" fontId="12" fillId="4" borderId="5" xfId="0" applyNumberFormat="1" applyFont="1" applyFill="1" applyBorder="1" applyAlignment="1" applyProtection="1">
      <alignment horizontal="center"/>
    </xf>
    <xf numFmtId="0" fontId="12" fillId="4" borderId="5" xfId="0" quotePrefix="1" applyFont="1" applyFill="1" applyBorder="1" applyAlignment="1" applyProtection="1">
      <alignment horizontal="center"/>
    </xf>
    <xf numFmtId="0" fontId="12" fillId="5" borderId="5" xfId="0" quotePrefix="1" applyFont="1" applyFill="1" applyBorder="1" applyAlignment="1" applyProtection="1">
      <alignment horizontal="center"/>
    </xf>
    <xf numFmtId="3" fontId="12" fillId="5" borderId="5" xfId="0" quotePrefix="1" applyNumberFormat="1" applyFont="1" applyFill="1" applyBorder="1" applyAlignment="1" applyProtection="1">
      <alignment horizontal="right"/>
    </xf>
    <xf numFmtId="9" fontId="12" fillId="5" borderId="5" xfId="0" quotePrefix="1" applyNumberFormat="1" applyFont="1" applyFill="1" applyBorder="1" applyAlignment="1" applyProtection="1">
      <alignment horizontal="center"/>
    </xf>
    <xf numFmtId="3" fontId="12" fillId="0" borderId="5" xfId="0" applyNumberFormat="1" applyFont="1" applyBorder="1" applyProtection="1"/>
    <xf numFmtId="14" fontId="12" fillId="0" borderId="5" xfId="0" applyNumberFormat="1" applyFont="1" applyBorder="1" applyAlignment="1" applyProtection="1">
      <alignment horizontal="center"/>
      <protection locked="0"/>
    </xf>
    <xf numFmtId="3" fontId="12" fillId="0" borderId="5" xfId="0" applyNumberFormat="1" applyFont="1" applyBorder="1" applyAlignment="1" applyProtection="1">
      <alignment horizontal="right"/>
      <protection locked="0"/>
    </xf>
    <xf numFmtId="9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3" fontId="12" fillId="0" borderId="5" xfId="0" applyNumberFormat="1" applyFont="1" applyBorder="1" applyProtection="1">
      <protection locked="0"/>
    </xf>
    <xf numFmtId="0" fontId="12" fillId="0" borderId="5" xfId="0" applyFont="1" applyBorder="1" applyProtection="1">
      <protection locked="0"/>
    </xf>
    <xf numFmtId="3" fontId="12" fillId="0" borderId="5" xfId="0" applyNumberFormat="1" applyFont="1" applyBorder="1" applyAlignment="1" applyProtection="1">
      <alignment horizontal="right"/>
    </xf>
    <xf numFmtId="9" fontId="12" fillId="0" borderId="5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5" xfId="0" applyFont="1" applyBorder="1" applyProtection="1"/>
    <xf numFmtId="176" fontId="15" fillId="0" borderId="5" xfId="0" applyNumberFormat="1" applyFont="1" applyBorder="1" applyAlignment="1" applyProtection="1">
      <alignment horizontal="center"/>
    </xf>
    <xf numFmtId="176" fontId="11" fillId="0" borderId="3" xfId="0" applyNumberFormat="1" applyFont="1" applyBorder="1" applyProtection="1"/>
    <xf numFmtId="9" fontId="11" fillId="0" borderId="3" xfId="0" applyNumberFormat="1" applyFont="1" applyBorder="1" applyProtection="1"/>
    <xf numFmtId="0" fontId="11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center"/>
    </xf>
    <xf numFmtId="3" fontId="17" fillId="0" borderId="0" xfId="0" applyNumberFormat="1" applyFont="1" applyAlignment="1" applyProtection="1">
      <alignment horizontal="left"/>
    </xf>
    <xf numFmtId="0" fontId="12" fillId="0" borderId="0" xfId="0" quotePrefix="1" applyFont="1" applyAlignment="1" applyProtection="1">
      <alignment horizontal="center"/>
    </xf>
    <xf numFmtId="3" fontId="12" fillId="0" borderId="0" xfId="0" quotePrefix="1" applyNumberFormat="1" applyFont="1" applyAlignment="1" applyProtection="1">
      <alignment horizontal="left"/>
    </xf>
    <xf numFmtId="9" fontId="12" fillId="0" borderId="0" xfId="0" applyNumberFormat="1" applyFont="1" applyProtection="1">
      <protection locked="0"/>
    </xf>
    <xf numFmtId="14" fontId="12" fillId="5" borderId="5" xfId="0" quotePrefix="1" applyNumberFormat="1" applyFont="1" applyFill="1" applyBorder="1" applyAlignment="1" applyProtection="1">
      <alignment horizontal="center"/>
    </xf>
    <xf numFmtId="3" fontId="15" fillId="0" borderId="5" xfId="0" applyNumberFormat="1" applyFont="1" applyBorder="1" applyAlignment="1" applyProtection="1">
      <alignment horizontal="right"/>
    </xf>
    <xf numFmtId="0" fontId="12" fillId="4" borderId="6" xfId="0" applyFont="1" applyFill="1" applyBorder="1" applyAlignment="1" applyProtection="1">
      <alignment horizontal="center"/>
    </xf>
    <xf numFmtId="0" fontId="12" fillId="5" borderId="6" xfId="0" applyFont="1" applyFill="1" applyBorder="1" applyAlignment="1" applyProtection="1">
      <alignment horizontal="left"/>
    </xf>
    <xf numFmtId="0" fontId="12" fillId="5" borderId="6" xfId="0" quotePrefix="1" applyFont="1" applyFill="1" applyBorder="1" applyAlignment="1" applyProtection="1">
      <alignment horizontal="left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 wrapText="1"/>
      <protection locked="0"/>
    </xf>
    <xf numFmtId="0" fontId="15" fillId="0" borderId="6" xfId="0" applyFont="1" applyBorder="1" applyAlignment="1" applyProtection="1">
      <alignment horizontal="left" wrapText="1"/>
    </xf>
    <xf numFmtId="0" fontId="11" fillId="0" borderId="7" xfId="0" applyFont="1" applyBorder="1" applyProtection="1"/>
    <xf numFmtId="0" fontId="12" fillId="4" borderId="8" xfId="0" applyFont="1" applyFill="1" applyBorder="1" applyAlignment="1" applyProtection="1">
      <alignment horizontal="center"/>
    </xf>
    <xf numFmtId="0" fontId="12" fillId="5" borderId="8" xfId="0" applyFont="1" applyFill="1" applyBorder="1" applyAlignment="1" applyProtection="1">
      <alignment horizontal="left"/>
    </xf>
    <xf numFmtId="0" fontId="12" fillId="5" borderId="8" xfId="0" quotePrefix="1" applyFont="1" applyFill="1" applyBorder="1" applyAlignment="1" applyProtection="1">
      <alignment horizontal="left"/>
    </xf>
    <xf numFmtId="0" fontId="12" fillId="0" borderId="8" xfId="0" applyFon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left" wrapText="1"/>
    </xf>
    <xf numFmtId="0" fontId="12" fillId="0" borderId="8" xfId="0" applyFont="1" applyBorder="1" applyAlignment="1" applyProtection="1">
      <alignment horizontal="left" wrapText="1"/>
      <protection locked="0"/>
    </xf>
    <xf numFmtId="0" fontId="11" fillId="0" borderId="10" xfId="0" applyFont="1" applyBorder="1" applyProtection="1"/>
    <xf numFmtId="0" fontId="12" fillId="4" borderId="11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left"/>
    </xf>
    <xf numFmtId="0" fontId="12" fillId="4" borderId="8" xfId="0" applyFont="1" applyFill="1" applyBorder="1" applyAlignment="1" applyProtection="1">
      <alignment horizontal="centerContinuous"/>
    </xf>
    <xf numFmtId="0" fontId="12" fillId="4" borderId="6" xfId="0" applyFont="1" applyFill="1" applyBorder="1" applyAlignment="1" applyProtection="1">
      <alignment horizontal="centerContinuous"/>
    </xf>
    <xf numFmtId="0" fontId="12" fillId="4" borderId="12" xfId="0" quotePrefix="1" applyFont="1" applyFill="1" applyBorder="1" applyAlignment="1" applyProtection="1">
      <alignment horizontal="centerContinuous"/>
    </xf>
    <xf numFmtId="0" fontId="12" fillId="4" borderId="13" xfId="0" quotePrefix="1" applyFont="1" applyFill="1" applyBorder="1" applyAlignment="1" applyProtection="1">
      <alignment horizontal="centerContinuous"/>
    </xf>
    <xf numFmtId="0" fontId="15" fillId="0" borderId="8" xfId="0" applyFont="1" applyBorder="1" applyAlignment="1" applyProtection="1">
      <alignment horizontal="left" wrapText="1"/>
    </xf>
    <xf numFmtId="0" fontId="12" fillId="4" borderId="4" xfId="0" applyFont="1" applyFill="1" applyBorder="1" applyAlignment="1" applyProtection="1">
      <alignment horizontal="center" wrapText="1"/>
    </xf>
    <xf numFmtId="0" fontId="12" fillId="4" borderId="14" xfId="0" applyFont="1" applyFill="1" applyBorder="1" applyAlignment="1" applyProtection="1">
      <alignment horizontal="center"/>
    </xf>
    <xf numFmtId="9" fontId="12" fillId="4" borderId="14" xfId="0" applyNumberFormat="1" applyFont="1" applyFill="1" applyBorder="1" applyAlignment="1" applyProtection="1">
      <alignment horizontal="center"/>
    </xf>
  </cellXfs>
  <cellStyles count="4">
    <cellStyle name="Comma [0]" xfId="1" builtinId="6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H:\My%20Documents\Recharge%20Committee\Templates\1999%20Templates\989919900.xls" TargetMode="External"/><Relationship Id="rId1" Type="http://schemas.openxmlformats.org/officeDocument/2006/relationships/externalLinkPath" Target="file:///H:\My%20Documents\Recharge%20Committee\Templates\1999%20Templates\98991990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workbookViewId="0">
      <selection activeCell="A12" sqref="A12"/>
    </sheetView>
  </sheetViews>
  <sheetFormatPr defaultColWidth="10.6640625" defaultRowHeight="11.4"/>
  <cols>
    <col min="1" max="3" width="4.6640625" style="3" customWidth="1"/>
    <col min="4" max="4" width="7.6640625" style="3" customWidth="1"/>
    <col min="5" max="5" width="10.33203125" style="3" customWidth="1"/>
    <col min="6" max="6" width="19" style="3" customWidth="1"/>
    <col min="7" max="7" width="3.109375" style="3" customWidth="1"/>
    <col min="8" max="8" width="9.88671875" style="3" customWidth="1"/>
    <col min="9" max="9" width="9.5546875" style="3" customWidth="1"/>
    <col min="10" max="10" width="17.88671875" style="3" customWidth="1"/>
    <col min="11" max="16384" width="10.6640625" style="3"/>
  </cols>
  <sheetData>
    <row r="1" spans="1:15" ht="13.2">
      <c r="A1" s="1" t="s">
        <v>86</v>
      </c>
      <c r="B1" s="2"/>
      <c r="C1" s="2"/>
      <c r="D1" s="2"/>
      <c r="E1" s="2"/>
      <c r="F1" s="2"/>
      <c r="G1" s="2"/>
      <c r="H1" s="2"/>
      <c r="I1" s="2"/>
      <c r="J1" s="2"/>
    </row>
    <row r="2" spans="1:15" ht="20.100000000000001" customHeight="1">
      <c r="A2" s="4"/>
    </row>
    <row r="3" spans="1:15" ht="22.8">
      <c r="A3" s="5" t="s">
        <v>0</v>
      </c>
      <c r="B3" s="6"/>
      <c r="C3" s="6"/>
      <c r="D3" s="7"/>
      <c r="E3" s="7"/>
      <c r="F3" s="7"/>
      <c r="G3" s="7"/>
      <c r="H3" s="7"/>
      <c r="I3" s="7"/>
      <c r="J3" s="6"/>
    </row>
    <row r="4" spans="1:15" ht="17.399999999999999">
      <c r="A4" s="8" t="s">
        <v>85</v>
      </c>
      <c r="B4" s="9"/>
      <c r="C4" s="9"/>
      <c r="D4" s="10"/>
      <c r="E4" s="7"/>
      <c r="F4" s="9"/>
      <c r="G4" s="9"/>
      <c r="H4" s="9"/>
      <c r="I4" s="9"/>
      <c r="J4" s="9"/>
      <c r="K4" s="11"/>
      <c r="L4" s="11"/>
      <c r="M4" s="12" t="s">
        <v>1</v>
      </c>
      <c r="N4" s="11"/>
      <c r="O4" s="11"/>
    </row>
    <row r="5" spans="1:15" ht="20.100000000000001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20.100000000000001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5.6">
      <c r="A7" s="13" t="s">
        <v>2</v>
      </c>
      <c r="B7" s="14"/>
      <c r="C7" s="14"/>
      <c r="D7" s="14"/>
      <c r="E7" s="14"/>
      <c r="F7" s="14"/>
      <c r="G7" s="14"/>
      <c r="H7" s="15"/>
      <c r="I7" s="14"/>
      <c r="J7" s="14"/>
      <c r="L7" s="11"/>
      <c r="M7" s="11"/>
      <c r="N7" s="11"/>
      <c r="O7" s="11"/>
    </row>
    <row r="8" spans="1:15" ht="15.6">
      <c r="A8" s="13"/>
      <c r="B8" s="14"/>
      <c r="C8" s="14"/>
      <c r="D8" s="14"/>
      <c r="E8" s="14"/>
      <c r="F8" s="14"/>
      <c r="G8" s="14"/>
      <c r="H8" s="15" t="s">
        <v>3</v>
      </c>
      <c r="I8" s="14"/>
      <c r="J8" s="14"/>
      <c r="L8" s="11"/>
      <c r="M8" s="11"/>
      <c r="N8" s="11"/>
      <c r="O8" s="11"/>
    </row>
    <row r="9" spans="1:15" ht="13.2">
      <c r="A9" s="16"/>
      <c r="B9" s="17"/>
      <c r="C9" s="17"/>
      <c r="D9" s="17"/>
      <c r="E9" s="17"/>
      <c r="F9" s="17"/>
      <c r="G9" s="17"/>
      <c r="H9" s="18"/>
      <c r="I9" s="17"/>
      <c r="J9" s="17"/>
      <c r="L9" s="11"/>
      <c r="M9" s="11"/>
      <c r="N9" s="11"/>
      <c r="O9" s="11"/>
    </row>
    <row r="10" spans="1:15" ht="13.2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5" ht="13.2">
      <c r="A11" s="20" t="s">
        <v>93</v>
      </c>
      <c r="B11" s="19"/>
      <c r="C11" s="19"/>
      <c r="D11" s="19"/>
      <c r="E11" s="19"/>
      <c r="F11" s="19"/>
      <c r="G11" s="19"/>
      <c r="H11" s="19" t="s">
        <v>4</v>
      </c>
      <c r="I11" s="19"/>
      <c r="J11" s="21">
        <v>2088</v>
      </c>
    </row>
    <row r="12" spans="1:15" ht="13.2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5" ht="13.2">
      <c r="A13" s="19" t="s">
        <v>5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5" ht="13.2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5" ht="13.2">
      <c r="A15" s="19"/>
      <c r="B15" s="19" t="s">
        <v>6</v>
      </c>
      <c r="C15" s="19"/>
      <c r="D15" s="19"/>
      <c r="E15" s="19"/>
      <c r="F15" s="19"/>
      <c r="G15" s="19"/>
      <c r="H15" s="19" t="s">
        <v>7</v>
      </c>
      <c r="I15" s="19"/>
      <c r="J15" s="22">
        <v>96</v>
      </c>
    </row>
    <row r="16" spans="1:15" ht="13.2">
      <c r="A16" s="19"/>
      <c r="B16" s="19" t="s">
        <v>8</v>
      </c>
      <c r="C16" s="19"/>
      <c r="D16" s="19"/>
      <c r="E16" s="19"/>
      <c r="F16" s="19"/>
      <c r="G16" s="19"/>
      <c r="H16" s="19" t="s">
        <v>9</v>
      </c>
      <c r="I16" s="19"/>
      <c r="J16" s="23">
        <v>136</v>
      </c>
    </row>
    <row r="17" spans="1:10" ht="13.2">
      <c r="A17" s="19"/>
      <c r="B17" s="19" t="s">
        <v>10</v>
      </c>
      <c r="C17" s="19"/>
      <c r="D17" s="19"/>
      <c r="E17" s="24"/>
      <c r="F17" s="19"/>
      <c r="G17" s="19"/>
      <c r="H17" s="19" t="s">
        <v>7</v>
      </c>
      <c r="I17" s="19"/>
      <c r="J17" s="25">
        <v>80</v>
      </c>
    </row>
    <row r="18" spans="1:10" ht="13.2">
      <c r="A18" s="19"/>
      <c r="B18" s="19" t="s">
        <v>11</v>
      </c>
      <c r="C18" s="19"/>
      <c r="D18" s="19"/>
      <c r="E18" s="19"/>
      <c r="F18" s="19"/>
      <c r="G18" s="19"/>
      <c r="H18" s="19"/>
      <c r="I18" s="19"/>
      <c r="J18" s="23">
        <v>200</v>
      </c>
    </row>
    <row r="19" spans="1:10" ht="13.2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13.2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0" ht="13.2">
      <c r="A21" s="19"/>
      <c r="B21" s="19"/>
      <c r="C21" s="19"/>
      <c r="D21" s="19"/>
      <c r="E21" s="19"/>
      <c r="F21" s="26" t="s">
        <v>12</v>
      </c>
      <c r="G21" s="19"/>
      <c r="H21" s="19"/>
      <c r="I21" s="19"/>
      <c r="J21" s="27">
        <f>SUM(J15:J20)</f>
        <v>512</v>
      </c>
    </row>
    <row r="22" spans="1:10" ht="13.2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13.2">
      <c r="A23" s="19" t="s">
        <v>13</v>
      </c>
      <c r="B23" s="19"/>
      <c r="C23" s="19"/>
      <c r="D23" s="19"/>
      <c r="E23" s="19"/>
      <c r="F23" s="19"/>
      <c r="G23" s="19"/>
      <c r="H23" s="19"/>
      <c r="I23" s="19"/>
      <c r="J23" s="21">
        <v>240</v>
      </c>
    </row>
    <row r="24" spans="1:10" ht="13.2">
      <c r="A24" s="19"/>
      <c r="B24" s="19" t="s">
        <v>14</v>
      </c>
      <c r="C24" s="19"/>
      <c r="D24" s="19"/>
      <c r="E24" s="19"/>
      <c r="F24" s="19"/>
      <c r="G24" s="19"/>
      <c r="H24" s="19"/>
      <c r="I24" s="19"/>
      <c r="J24" s="19"/>
    </row>
    <row r="25" spans="1:10" ht="13.2">
      <c r="A25" s="19"/>
      <c r="B25" s="19"/>
      <c r="C25" s="19"/>
      <c r="D25" s="19"/>
      <c r="E25" s="19"/>
      <c r="F25" s="19"/>
      <c r="G25" s="19"/>
      <c r="H25" s="19"/>
      <c r="I25" s="19"/>
      <c r="J25" s="19"/>
    </row>
    <row r="26" spans="1:10" ht="13.2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0" ht="13.2">
      <c r="A27" s="19"/>
      <c r="B27" s="19"/>
      <c r="C27" s="19"/>
      <c r="D27" s="19"/>
      <c r="E27" s="19"/>
      <c r="F27" s="26" t="s">
        <v>12</v>
      </c>
      <c r="G27" s="19"/>
      <c r="H27" s="19"/>
      <c r="I27" s="19"/>
      <c r="J27" s="27">
        <f>J23</f>
        <v>240</v>
      </c>
    </row>
    <row r="28" spans="1:10" ht="13.2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10" ht="13.2">
      <c r="A29" s="19"/>
      <c r="B29" s="19"/>
      <c r="C29" s="19"/>
      <c r="D29" s="19"/>
      <c r="E29" s="19"/>
      <c r="F29" s="26" t="s">
        <v>15</v>
      </c>
      <c r="G29" s="19"/>
      <c r="H29" s="19"/>
      <c r="I29" s="19"/>
      <c r="J29" s="27">
        <f>J21+J27</f>
        <v>752</v>
      </c>
    </row>
    <row r="30" spans="1:10" ht="13.2">
      <c r="A30" s="19" t="s">
        <v>16</v>
      </c>
      <c r="B30" s="19"/>
      <c r="C30" s="19"/>
      <c r="D30" s="19"/>
      <c r="E30" s="19"/>
      <c r="F30" s="19"/>
      <c r="G30" s="19"/>
      <c r="H30" s="19"/>
      <c r="I30" s="19"/>
      <c r="J30" s="19"/>
    </row>
    <row r="31" spans="1:10" ht="13.2">
      <c r="A31" s="28" t="s">
        <v>17</v>
      </c>
      <c r="B31" s="19"/>
      <c r="C31" s="19"/>
      <c r="D31" s="19"/>
      <c r="E31" s="19"/>
      <c r="F31" s="19"/>
      <c r="G31" s="19"/>
      <c r="H31" s="19"/>
      <c r="I31" s="19"/>
      <c r="J31" s="29">
        <f>J11-J29</f>
        <v>1336</v>
      </c>
    </row>
    <row r="32" spans="1:10" ht="13.2">
      <c r="A32" s="19" t="s">
        <v>18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3.2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13.2">
      <c r="A34" s="19"/>
      <c r="B34" s="19"/>
      <c r="C34" s="19"/>
      <c r="D34" s="19"/>
      <c r="E34" s="19"/>
      <c r="F34" s="19"/>
      <c r="G34" s="19"/>
      <c r="H34" s="19"/>
      <c r="I34" s="19"/>
      <c r="J34" s="19"/>
    </row>
  </sheetData>
  <phoneticPr fontId="18" type="noConversion"/>
  <printOptions horizontalCentered="1"/>
  <pageMargins left="0.25" right="0.25" top="1" bottom="1" header="0.5" footer="0.5"/>
  <pageSetup scale="90" orientation="portrait" r:id="rId1"/>
  <headerFooter alignWithMargins="0">
    <oddFooter>&amp;L&amp;D&amp;RPage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tabSelected="1" topLeftCell="A25" zoomScale="75" workbookViewId="0">
      <selection activeCell="M65" sqref="M65"/>
    </sheetView>
  </sheetViews>
  <sheetFormatPr defaultColWidth="11.44140625" defaultRowHeight="13.2"/>
  <cols>
    <col min="1" max="1" width="19.88671875" customWidth="1"/>
    <col min="2" max="2" width="9.44140625" customWidth="1"/>
    <col min="3" max="3" width="4.109375" customWidth="1"/>
    <col min="4" max="4" width="7.44140625" customWidth="1"/>
    <col min="5" max="5" width="5.88671875" customWidth="1"/>
    <col min="6" max="6" width="2" style="38" customWidth="1"/>
    <col min="7" max="7" width="7" customWidth="1"/>
    <col min="8" max="8" width="15.6640625" customWidth="1"/>
    <col min="9" max="9" width="10.6640625" customWidth="1"/>
    <col min="10" max="10" width="0.6640625" customWidth="1"/>
    <col min="11" max="11" width="9.6640625" customWidth="1"/>
    <col min="12" max="12" width="0.5546875" customWidth="1"/>
    <col min="13" max="13" width="11.6640625" customWidth="1"/>
    <col min="14" max="14" width="0.6640625" customWidth="1"/>
    <col min="15" max="15" width="13.5546875" customWidth="1"/>
  </cols>
  <sheetData>
    <row r="1" spans="1:20">
      <c r="A1" s="2" t="str">
        <f>'Productive Hours Sample'!A1</f>
        <v>UNIVERSITY OF CALIFORNIA, BERKELEY - RECHARGE ACTIVITY REVIEW AND PROPOSAL</v>
      </c>
      <c r="B1" s="2"/>
      <c r="C1" s="2"/>
      <c r="D1" s="2"/>
      <c r="E1" s="2"/>
      <c r="F1" s="30"/>
      <c r="G1" s="39"/>
      <c r="H1" s="39"/>
      <c r="I1" s="39"/>
      <c r="J1" s="39"/>
      <c r="K1" s="39"/>
      <c r="L1" s="39"/>
      <c r="M1" s="39"/>
      <c r="N1" s="39"/>
      <c r="O1" s="39"/>
    </row>
    <row r="2" spans="1:20" ht="20.100000000000001" customHeight="1">
      <c r="A2" s="31"/>
      <c r="B2" s="31"/>
      <c r="C2" s="31"/>
      <c r="D2" s="31"/>
      <c r="E2" s="31"/>
      <c r="F2" s="32"/>
    </row>
    <row r="3" spans="1:20" ht="20.100000000000001" customHeight="1">
      <c r="A3" s="5" t="str">
        <f>'Productive Hours Sample'!A3</f>
        <v>SAMPLE RATE CALCULATION - SHOP SERVICES</v>
      </c>
      <c r="B3" s="6"/>
      <c r="C3" s="6"/>
      <c r="D3" s="6"/>
      <c r="E3" s="6"/>
      <c r="F3" s="33"/>
      <c r="G3" s="40"/>
      <c r="H3" s="40"/>
      <c r="I3" s="40"/>
      <c r="J3" s="40"/>
      <c r="K3" s="40"/>
      <c r="L3" s="40"/>
      <c r="M3" s="40"/>
      <c r="N3" s="40"/>
      <c r="O3" s="40"/>
    </row>
    <row r="4" spans="1:20" ht="20.100000000000001" customHeight="1">
      <c r="A4" s="43" t="str">
        <f>'Productive Hours Sample'!A4</f>
        <v xml:space="preserve">HOURLY LABOR RATE CALCULATION - </v>
      </c>
      <c r="B4" s="9"/>
      <c r="C4" s="9"/>
      <c r="D4" s="9"/>
      <c r="E4" s="9"/>
      <c r="F4" s="34"/>
      <c r="G4" s="40"/>
      <c r="H4" s="40"/>
      <c r="I4" s="40"/>
      <c r="J4" s="40"/>
      <c r="K4" s="40"/>
      <c r="L4" s="40"/>
      <c r="M4" s="40"/>
      <c r="N4" s="40"/>
      <c r="O4" s="40"/>
    </row>
    <row r="5" spans="1:20" ht="20.100000000000001" customHeight="1">
      <c r="A5" s="35"/>
      <c r="B5" s="35"/>
      <c r="C5" s="35"/>
      <c r="D5" s="35"/>
      <c r="E5" s="35"/>
      <c r="F5" s="36"/>
    </row>
    <row r="6" spans="1:20" ht="15.6">
      <c r="A6" s="44" t="s">
        <v>87</v>
      </c>
      <c r="B6" s="45"/>
      <c r="C6" s="45"/>
      <c r="D6" s="45"/>
      <c r="E6" s="45"/>
      <c r="F6" s="46"/>
      <c r="G6" s="47"/>
      <c r="H6" s="47"/>
      <c r="I6" s="47"/>
      <c r="J6" s="39"/>
      <c r="K6" s="39"/>
      <c r="L6" s="39"/>
      <c r="M6" s="39"/>
      <c r="N6" s="39"/>
      <c r="O6" s="39"/>
    </row>
    <row r="7" spans="1:20" ht="15.6">
      <c r="A7" s="48"/>
      <c r="B7" s="48"/>
      <c r="C7" s="49"/>
      <c r="D7" s="50"/>
      <c r="E7" s="50"/>
      <c r="F7" s="50"/>
      <c r="G7" s="50"/>
      <c r="H7" s="51"/>
      <c r="I7" s="52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>
      <c r="A8" s="53"/>
      <c r="B8" s="53"/>
      <c r="C8" s="54"/>
      <c r="D8" s="55"/>
      <c r="E8" s="55"/>
      <c r="F8" s="55"/>
      <c r="G8" s="55"/>
      <c r="H8" s="55"/>
      <c r="I8" s="28"/>
      <c r="J8" s="28"/>
      <c r="K8" s="41" t="s">
        <v>19</v>
      </c>
      <c r="L8" s="28"/>
      <c r="M8" s="41" t="s">
        <v>19</v>
      </c>
      <c r="N8" s="28"/>
      <c r="O8" s="41" t="s">
        <v>20</v>
      </c>
      <c r="P8" s="19"/>
      <c r="Q8" s="19"/>
      <c r="R8" s="19"/>
      <c r="S8" s="19"/>
      <c r="T8" s="19"/>
    </row>
    <row r="9" spans="1:20" ht="12.75" customHeight="1">
      <c r="A9" s="58" t="s">
        <v>21</v>
      </c>
      <c r="B9" s="56"/>
      <c r="C9" s="54"/>
      <c r="D9" s="55"/>
      <c r="E9" s="55"/>
      <c r="F9" s="55"/>
      <c r="G9" s="55"/>
      <c r="H9" s="55"/>
      <c r="I9" s="41" t="s">
        <v>22</v>
      </c>
      <c r="J9" s="28"/>
      <c r="K9" s="41" t="s">
        <v>23</v>
      </c>
      <c r="L9" s="28"/>
      <c r="M9" s="41" t="s">
        <v>24</v>
      </c>
      <c r="N9" s="28"/>
      <c r="O9" s="41" t="s">
        <v>24</v>
      </c>
      <c r="P9" s="19"/>
      <c r="Q9" s="19"/>
      <c r="R9" s="19"/>
      <c r="S9" s="19"/>
      <c r="T9" s="19"/>
    </row>
    <row r="10" spans="1:20" ht="7.5" customHeight="1">
      <c r="A10" s="58"/>
      <c r="B10" s="56"/>
      <c r="C10" s="54"/>
      <c r="D10" s="55"/>
      <c r="E10" s="55"/>
      <c r="F10" s="55"/>
      <c r="G10" s="55"/>
      <c r="H10" s="55"/>
      <c r="I10" s="55"/>
      <c r="J10" s="56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>
      <c r="A11" s="57" t="s">
        <v>25</v>
      </c>
      <c r="B11" s="56"/>
      <c r="C11" s="54"/>
      <c r="D11" s="55"/>
      <c r="E11" s="55"/>
      <c r="F11" s="55"/>
      <c r="G11" s="55"/>
      <c r="H11" s="55"/>
      <c r="I11" s="55"/>
      <c r="J11" s="56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>
      <c r="A12" s="56" t="s">
        <v>26</v>
      </c>
      <c r="B12" s="56"/>
      <c r="C12" s="59">
        <v>3</v>
      </c>
      <c r="D12" s="60" t="s">
        <v>27</v>
      </c>
      <c r="E12" s="61">
        <v>0.15</v>
      </c>
      <c r="F12" s="60" t="s">
        <v>28</v>
      </c>
      <c r="G12" s="62">
        <v>5000</v>
      </c>
      <c r="H12" s="63" t="s">
        <v>29</v>
      </c>
      <c r="I12" s="64">
        <f>ROUND(C12*E12*G12,0)</f>
        <v>2250</v>
      </c>
      <c r="J12" s="56"/>
      <c r="K12" s="90">
        <v>0.23</v>
      </c>
      <c r="M12" s="93">
        <f>ROUND(I12*K12,0)</f>
        <v>518</v>
      </c>
      <c r="N12" s="94"/>
      <c r="O12" s="95"/>
      <c r="P12" s="19"/>
      <c r="Q12" s="19"/>
      <c r="R12" s="19"/>
      <c r="S12" s="19"/>
      <c r="T12" s="19"/>
    </row>
    <row r="13" spans="1:20" ht="1.5" customHeight="1">
      <c r="A13" s="56"/>
      <c r="B13" s="56"/>
      <c r="C13" s="54"/>
      <c r="D13" s="60"/>
      <c r="E13" s="65"/>
      <c r="F13" s="60"/>
      <c r="G13" s="66"/>
      <c r="H13" s="63"/>
      <c r="I13" s="67"/>
      <c r="J13" s="56"/>
      <c r="K13" s="91"/>
      <c r="M13" s="95"/>
      <c r="N13" s="95"/>
      <c r="O13" s="95"/>
      <c r="P13" s="19"/>
      <c r="Q13" s="19"/>
      <c r="R13" s="19"/>
      <c r="S13" s="19"/>
      <c r="T13" s="19"/>
    </row>
    <row r="14" spans="1:20">
      <c r="A14" s="56" t="s">
        <v>26</v>
      </c>
      <c r="B14" s="53"/>
      <c r="C14" s="59">
        <v>9</v>
      </c>
      <c r="D14" s="60" t="s">
        <v>27</v>
      </c>
      <c r="E14" s="61">
        <v>0.15</v>
      </c>
      <c r="F14" s="60" t="s">
        <v>28</v>
      </c>
      <c r="G14" s="62">
        <v>5200</v>
      </c>
      <c r="H14" s="63" t="s">
        <v>29</v>
      </c>
      <c r="I14" s="64">
        <f>ROUND(C14*E14*G14,0)</f>
        <v>7020</v>
      </c>
      <c r="J14" s="56"/>
      <c r="K14" s="92">
        <v>0.23</v>
      </c>
      <c r="M14" s="93">
        <f>ROUND(I14*K14,0)</f>
        <v>1615</v>
      </c>
      <c r="N14" s="96"/>
      <c r="O14" s="93">
        <f>SUM(I12:I14)+SUM(M12:M14)</f>
        <v>11403</v>
      </c>
      <c r="P14" s="19"/>
      <c r="Q14" s="19"/>
      <c r="R14" s="19"/>
      <c r="S14" s="19"/>
      <c r="T14" s="19"/>
    </row>
    <row r="15" spans="1:20" ht="8.25" customHeight="1">
      <c r="A15" s="53"/>
      <c r="B15" s="53"/>
      <c r="C15" s="54"/>
      <c r="D15" s="60"/>
      <c r="E15" s="68"/>
      <c r="F15" s="60"/>
      <c r="G15" s="60"/>
      <c r="H15" s="60"/>
      <c r="I15" s="60"/>
      <c r="J15" s="56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>
      <c r="A16" s="57" t="s">
        <v>30</v>
      </c>
      <c r="B16" s="53"/>
      <c r="C16" s="54"/>
      <c r="D16" s="60"/>
      <c r="E16" s="68"/>
      <c r="F16" s="60"/>
      <c r="G16" s="60"/>
      <c r="H16" s="60"/>
      <c r="J16" s="56"/>
      <c r="K16" s="19"/>
      <c r="L16" s="19"/>
      <c r="M16" s="19"/>
      <c r="N16" s="19"/>
      <c r="O16" s="19"/>
      <c r="Q16" s="19"/>
      <c r="R16" s="19"/>
      <c r="S16" s="19"/>
      <c r="T16" s="19"/>
    </row>
    <row r="17" spans="1:20">
      <c r="A17" s="56" t="s">
        <v>31</v>
      </c>
      <c r="B17" s="56"/>
      <c r="C17" s="59">
        <v>6</v>
      </c>
      <c r="D17" s="60" t="s">
        <v>27</v>
      </c>
      <c r="E17" s="61">
        <v>0.1</v>
      </c>
      <c r="F17" s="60" t="s">
        <v>28</v>
      </c>
      <c r="G17" s="62">
        <v>2502</v>
      </c>
      <c r="H17" s="63" t="s">
        <v>29</v>
      </c>
      <c r="I17" s="64">
        <f>ROUND(C17*E17*G17,0)</f>
        <v>1501</v>
      </c>
      <c r="J17" s="56"/>
      <c r="K17" s="90">
        <v>0.23</v>
      </c>
      <c r="M17" s="93">
        <f>ROUND(I17*K17,0)</f>
        <v>345</v>
      </c>
      <c r="N17" s="94"/>
      <c r="O17" s="95"/>
      <c r="Q17" s="19"/>
      <c r="R17" s="19"/>
      <c r="S17" s="19"/>
      <c r="T17" s="19"/>
    </row>
    <row r="18" spans="1:20" ht="1.5" customHeight="1">
      <c r="A18" s="56"/>
      <c r="B18" s="56"/>
      <c r="C18" s="54"/>
      <c r="D18" s="60"/>
      <c r="E18" s="65"/>
      <c r="F18" s="60"/>
      <c r="G18" s="66"/>
      <c r="H18" s="63"/>
      <c r="I18" s="67"/>
      <c r="J18" s="56"/>
      <c r="K18" s="91"/>
      <c r="M18" s="95"/>
      <c r="N18" s="95"/>
      <c r="O18" s="95"/>
      <c r="Q18" s="19"/>
      <c r="R18" s="19"/>
      <c r="S18" s="19"/>
      <c r="T18" s="19"/>
    </row>
    <row r="19" spans="1:20">
      <c r="A19" s="56" t="s">
        <v>31</v>
      </c>
      <c r="B19" s="53"/>
      <c r="C19" s="59">
        <v>6</v>
      </c>
      <c r="D19" s="60" t="s">
        <v>27</v>
      </c>
      <c r="E19" s="61">
        <v>0.1</v>
      </c>
      <c r="F19" s="60" t="s">
        <v>28</v>
      </c>
      <c r="G19" s="62">
        <v>2617</v>
      </c>
      <c r="H19" s="63" t="s">
        <v>29</v>
      </c>
      <c r="I19" s="64">
        <f>ROUND(C19*E19*G19,0)</f>
        <v>1570</v>
      </c>
      <c r="J19" s="56"/>
      <c r="K19" s="92">
        <v>0.23</v>
      </c>
      <c r="M19" s="93">
        <f>ROUND(I19*K19,0)</f>
        <v>361</v>
      </c>
      <c r="N19" s="96"/>
      <c r="O19" s="93">
        <f>SUM(I17:I19)+SUM(M17:M19)</f>
        <v>3777</v>
      </c>
      <c r="Q19" s="19"/>
      <c r="R19" s="19"/>
      <c r="S19" s="19"/>
      <c r="T19" s="19"/>
    </row>
    <row r="20" spans="1:20" ht="10.5" customHeight="1">
      <c r="A20" s="56"/>
      <c r="B20" s="53"/>
      <c r="C20" s="54"/>
      <c r="D20" s="60"/>
      <c r="E20" s="65"/>
      <c r="F20" s="60"/>
      <c r="G20" s="66"/>
      <c r="H20" s="63"/>
      <c r="I20" s="67"/>
      <c r="J20" s="56"/>
      <c r="K20" s="97"/>
      <c r="M20" s="94"/>
      <c r="N20" s="96"/>
      <c r="O20" s="94"/>
      <c r="Q20" s="19"/>
      <c r="R20" s="19"/>
      <c r="S20" s="19"/>
      <c r="T20" s="19"/>
    </row>
    <row r="21" spans="1:20">
      <c r="A21" s="57" t="s">
        <v>32</v>
      </c>
      <c r="B21" s="53"/>
      <c r="C21" s="54"/>
      <c r="D21" s="60"/>
      <c r="E21" s="68"/>
      <c r="F21" s="60"/>
      <c r="G21" s="60"/>
      <c r="H21" s="60"/>
      <c r="J21" s="56"/>
      <c r="K21" s="19"/>
      <c r="L21" s="19"/>
      <c r="M21" s="19"/>
      <c r="N21" s="19"/>
      <c r="O21" s="19"/>
      <c r="Q21" s="19"/>
      <c r="R21" s="19"/>
      <c r="S21" s="19"/>
      <c r="T21" s="19"/>
    </row>
    <row r="22" spans="1:20">
      <c r="A22" s="56" t="s">
        <v>33</v>
      </c>
      <c r="B22" s="56"/>
      <c r="C22" s="59">
        <v>3</v>
      </c>
      <c r="D22" s="60" t="s">
        <v>27</v>
      </c>
      <c r="E22" s="61">
        <v>1</v>
      </c>
      <c r="F22" s="60" t="s">
        <v>28</v>
      </c>
      <c r="G22" s="62">
        <v>4115</v>
      </c>
      <c r="H22" s="63" t="s">
        <v>29</v>
      </c>
      <c r="I22" s="64">
        <f>ROUND(C22*E22*G22,0)</f>
        <v>12345</v>
      </c>
      <c r="J22" s="56"/>
      <c r="K22" s="90">
        <v>0.23</v>
      </c>
      <c r="M22" s="93">
        <f>ROUND(I22*K22,0)</f>
        <v>2839</v>
      </c>
      <c r="N22" s="94"/>
      <c r="O22" s="95"/>
      <c r="Q22" s="19"/>
      <c r="R22" s="19"/>
      <c r="S22" s="19"/>
      <c r="T22" s="19"/>
    </row>
    <row r="23" spans="1:20" ht="2.25" customHeight="1">
      <c r="A23" s="56"/>
      <c r="B23" s="56"/>
      <c r="C23" s="54"/>
      <c r="D23" s="60"/>
      <c r="E23" s="65"/>
      <c r="F23" s="60"/>
      <c r="G23" s="66"/>
      <c r="H23" s="63"/>
      <c r="I23" s="67"/>
      <c r="J23" s="56"/>
      <c r="K23" s="91"/>
      <c r="M23" s="95"/>
      <c r="N23" s="95"/>
      <c r="O23" s="95"/>
      <c r="Q23" s="19"/>
      <c r="R23" s="19"/>
      <c r="S23" s="19"/>
      <c r="T23" s="19"/>
    </row>
    <row r="24" spans="1:20">
      <c r="A24" s="56" t="s">
        <v>33</v>
      </c>
      <c r="B24" s="53"/>
      <c r="C24" s="59">
        <v>9</v>
      </c>
      <c r="D24" s="60" t="s">
        <v>27</v>
      </c>
      <c r="E24" s="61">
        <v>1</v>
      </c>
      <c r="F24" s="60" t="s">
        <v>28</v>
      </c>
      <c r="G24" s="62">
        <v>4312</v>
      </c>
      <c r="H24" s="63" t="s">
        <v>29</v>
      </c>
      <c r="I24" s="64">
        <f>ROUND(C24*E24*G24,0)</f>
        <v>38808</v>
      </c>
      <c r="J24" s="56"/>
      <c r="K24" s="92">
        <v>0.23</v>
      </c>
      <c r="M24" s="93">
        <f>ROUND(I24*K24,0)</f>
        <v>8926</v>
      </c>
      <c r="N24" s="96"/>
      <c r="O24" s="93">
        <f>SUM(I22:I24)+SUM(M22:M24)</f>
        <v>62918</v>
      </c>
      <c r="Q24" s="19"/>
      <c r="R24" s="19"/>
      <c r="S24" s="19"/>
      <c r="T24" s="19"/>
    </row>
    <row r="25" spans="1:20" ht="9" customHeight="1">
      <c r="A25" s="56"/>
      <c r="B25" s="53"/>
      <c r="C25" s="54"/>
      <c r="D25" s="60"/>
      <c r="E25" s="65"/>
      <c r="F25" s="60"/>
      <c r="G25" s="66"/>
      <c r="H25" s="63"/>
      <c r="I25" s="67"/>
      <c r="J25" s="56"/>
      <c r="K25" s="97"/>
      <c r="M25" s="94"/>
      <c r="N25" s="96"/>
      <c r="O25" s="94"/>
      <c r="Q25" s="19"/>
      <c r="R25" s="19"/>
      <c r="S25" s="19"/>
      <c r="T25" s="19"/>
    </row>
    <row r="26" spans="1:20">
      <c r="A26" s="56" t="s">
        <v>34</v>
      </c>
      <c r="B26" s="56"/>
      <c r="C26" s="59">
        <v>3</v>
      </c>
      <c r="D26" s="60" t="s">
        <v>27</v>
      </c>
      <c r="E26" s="61">
        <v>1</v>
      </c>
      <c r="F26" s="60" t="s">
        <v>28</v>
      </c>
      <c r="G26" s="62">
        <v>3255</v>
      </c>
      <c r="H26" s="63" t="s">
        <v>29</v>
      </c>
      <c r="I26" s="64">
        <f>ROUND(C26*E26*G26,0)</f>
        <v>9765</v>
      </c>
      <c r="J26" s="56"/>
      <c r="K26" s="90">
        <v>0.23</v>
      </c>
      <c r="M26" s="93">
        <f>ROUND(I26*K26,0)</f>
        <v>2246</v>
      </c>
      <c r="N26" s="94"/>
      <c r="O26" s="95"/>
      <c r="Q26" s="19"/>
      <c r="R26" s="19"/>
      <c r="S26" s="19"/>
      <c r="T26" s="19"/>
    </row>
    <row r="27" spans="1:20" ht="1.5" customHeight="1">
      <c r="A27" s="56"/>
      <c r="B27" s="56"/>
      <c r="C27" s="54"/>
      <c r="D27" s="60"/>
      <c r="E27" s="65"/>
      <c r="F27" s="60"/>
      <c r="G27" s="66"/>
      <c r="H27" s="63"/>
      <c r="I27" s="67"/>
      <c r="J27" s="56"/>
      <c r="K27" s="91"/>
      <c r="M27" s="95"/>
      <c r="N27" s="95"/>
      <c r="O27" s="95"/>
      <c r="Q27" s="19"/>
      <c r="R27" s="19"/>
      <c r="S27" s="19"/>
      <c r="T27" s="19"/>
    </row>
    <row r="28" spans="1:20">
      <c r="A28" s="56" t="s">
        <v>34</v>
      </c>
      <c r="B28" s="53"/>
      <c r="C28" s="59">
        <v>9</v>
      </c>
      <c r="D28" s="60" t="s">
        <v>27</v>
      </c>
      <c r="E28" s="61">
        <v>1</v>
      </c>
      <c r="F28" s="60" t="s">
        <v>28</v>
      </c>
      <c r="G28" s="62">
        <v>3412</v>
      </c>
      <c r="H28" s="63" t="s">
        <v>29</v>
      </c>
      <c r="I28" s="64">
        <f>ROUND(C28*E28*G28,0)</f>
        <v>30708</v>
      </c>
      <c r="J28" s="56"/>
      <c r="K28" s="92">
        <v>0.23</v>
      </c>
      <c r="M28" s="93">
        <f>ROUND(I28*K28,0)</f>
        <v>7063</v>
      </c>
      <c r="N28" s="96"/>
      <c r="O28" s="93">
        <f>SUM(I26:I28)+SUM(M26:M28)</f>
        <v>49782</v>
      </c>
      <c r="Q28" s="19"/>
      <c r="R28" s="19"/>
      <c r="S28" s="19"/>
      <c r="T28" s="19"/>
    </row>
    <row r="29" spans="1:20" ht="9" customHeight="1">
      <c r="A29" s="56"/>
      <c r="B29" s="53"/>
      <c r="C29" s="54"/>
      <c r="D29" s="60"/>
      <c r="E29" s="65"/>
      <c r="F29" s="60"/>
      <c r="G29" s="66"/>
      <c r="H29" s="63"/>
      <c r="I29" s="67"/>
      <c r="J29" s="56"/>
      <c r="K29" s="97"/>
      <c r="M29" s="94"/>
      <c r="N29" s="96"/>
      <c r="O29" s="94"/>
      <c r="Q29" s="19"/>
      <c r="R29" s="19"/>
      <c r="S29" s="19"/>
      <c r="T29" s="19"/>
    </row>
    <row r="30" spans="1:20">
      <c r="A30" s="56" t="s">
        <v>35</v>
      </c>
      <c r="B30" s="56"/>
      <c r="C30" s="59">
        <v>3</v>
      </c>
      <c r="D30" s="60" t="s">
        <v>27</v>
      </c>
      <c r="E30" s="61">
        <v>0.75</v>
      </c>
      <c r="F30" s="60" t="s">
        <v>28</v>
      </c>
      <c r="G30" s="62">
        <v>3208</v>
      </c>
      <c r="H30" s="63" t="s">
        <v>29</v>
      </c>
      <c r="I30" s="64">
        <f>ROUND(C30*E30*G30,0)</f>
        <v>7218</v>
      </c>
      <c r="J30" s="56"/>
      <c r="K30" s="90">
        <v>0.23</v>
      </c>
      <c r="M30" s="93">
        <f>ROUND(I30*K30,0)</f>
        <v>1660</v>
      </c>
      <c r="N30" s="94"/>
      <c r="O30" s="95"/>
      <c r="Q30" s="19"/>
      <c r="R30" s="19"/>
      <c r="S30" s="19"/>
      <c r="T30" s="19"/>
    </row>
    <row r="31" spans="1:20" ht="2.25" customHeight="1">
      <c r="A31" s="56"/>
      <c r="B31" s="56"/>
      <c r="C31" s="54"/>
      <c r="D31" s="60"/>
      <c r="E31" s="65"/>
      <c r="F31" s="60"/>
      <c r="G31" s="66"/>
      <c r="H31" s="63"/>
      <c r="I31" s="67"/>
      <c r="J31" s="56"/>
      <c r="K31" s="91"/>
      <c r="M31" s="95"/>
      <c r="N31" s="95"/>
      <c r="O31" s="95"/>
      <c r="Q31" s="19"/>
      <c r="R31" s="19"/>
      <c r="S31" s="19"/>
      <c r="T31" s="19"/>
    </row>
    <row r="32" spans="1:20">
      <c r="A32" s="56" t="s">
        <v>35</v>
      </c>
      <c r="B32" s="53"/>
      <c r="C32" s="59">
        <v>9</v>
      </c>
      <c r="D32" s="60" t="s">
        <v>27</v>
      </c>
      <c r="E32" s="61">
        <v>0.75</v>
      </c>
      <c r="F32" s="60" t="s">
        <v>28</v>
      </c>
      <c r="G32" s="62">
        <v>3355</v>
      </c>
      <c r="H32" s="63" t="s">
        <v>29</v>
      </c>
      <c r="I32" s="64">
        <f>ROUND(C32*E32*G32,0)</f>
        <v>22646</v>
      </c>
      <c r="J32" s="56"/>
      <c r="K32" s="92">
        <v>0.23</v>
      </c>
      <c r="M32" s="93">
        <f>ROUND(I32*K32,0)</f>
        <v>5209</v>
      </c>
      <c r="N32" s="96"/>
      <c r="O32" s="93">
        <f>SUM(I30:I32)+SUM(M30:M32)</f>
        <v>36733</v>
      </c>
      <c r="Q32" s="19"/>
      <c r="R32" s="19"/>
      <c r="S32" s="19"/>
      <c r="T32" s="19"/>
    </row>
    <row r="33" spans="1:20" ht="19.5" customHeight="1">
      <c r="A33" s="56"/>
      <c r="B33" s="53"/>
      <c r="C33" s="54"/>
      <c r="D33" s="60"/>
      <c r="E33" s="65"/>
      <c r="F33" s="60"/>
      <c r="G33" s="66"/>
      <c r="H33" s="63"/>
      <c r="I33" s="67"/>
      <c r="J33" s="56"/>
      <c r="K33" s="97"/>
      <c r="M33" s="94"/>
      <c r="N33" s="96"/>
      <c r="O33" s="94"/>
      <c r="Q33" s="19"/>
      <c r="R33" s="19"/>
      <c r="S33" s="19"/>
      <c r="T33" s="19"/>
    </row>
    <row r="34" spans="1:20">
      <c r="A34" s="79" t="s">
        <v>36</v>
      </c>
      <c r="B34" s="53"/>
      <c r="C34" s="54"/>
      <c r="D34" s="60"/>
      <c r="E34" s="65"/>
      <c r="F34" s="60"/>
      <c r="G34" s="66"/>
      <c r="H34" s="63"/>
      <c r="I34" s="64">
        <f>SUM(I12:I32)</f>
        <v>133831</v>
      </c>
      <c r="J34" s="56"/>
      <c r="K34" s="97"/>
      <c r="M34" s="64">
        <f>SUM(M12:M32)</f>
        <v>30782</v>
      </c>
      <c r="N34" s="96"/>
      <c r="O34" s="64">
        <f>SUM(O12:O32)</f>
        <v>164613</v>
      </c>
      <c r="Q34" s="95"/>
      <c r="R34" s="19"/>
      <c r="S34" s="19"/>
      <c r="T34" s="19"/>
    </row>
    <row r="35" spans="1:20">
      <c r="A35" s="56"/>
      <c r="B35" s="53"/>
      <c r="C35" s="54"/>
      <c r="D35" s="60"/>
      <c r="E35" s="65"/>
      <c r="F35" s="60"/>
      <c r="G35" s="66"/>
      <c r="H35" s="63"/>
      <c r="I35" s="67"/>
      <c r="J35" s="56"/>
      <c r="K35" s="97"/>
      <c r="M35" s="94"/>
      <c r="N35" s="96"/>
      <c r="O35" s="94"/>
      <c r="Q35" s="19"/>
      <c r="R35" s="19"/>
      <c r="S35" s="19"/>
      <c r="T35" s="19"/>
    </row>
    <row r="36" spans="1:20">
      <c r="A36" s="53"/>
      <c r="B36" s="53"/>
      <c r="C36" s="54"/>
      <c r="D36" s="60"/>
      <c r="E36" s="60"/>
      <c r="F36" s="60"/>
      <c r="G36" s="60"/>
      <c r="H36" s="60"/>
      <c r="I36" s="69"/>
      <c r="J36" s="56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>
      <c r="A37" s="58" t="s">
        <v>37</v>
      </c>
      <c r="B37" s="56"/>
      <c r="C37" s="54"/>
      <c r="D37" s="60"/>
      <c r="E37" s="60"/>
      <c r="F37" s="60"/>
      <c r="G37" s="60"/>
      <c r="H37" s="60"/>
      <c r="I37" s="69"/>
      <c r="J37" s="56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1:20">
      <c r="A38" s="58"/>
      <c r="B38" s="56"/>
      <c r="C38" s="54"/>
      <c r="D38" s="60"/>
      <c r="E38" s="60"/>
      <c r="F38" s="60"/>
      <c r="G38" s="60"/>
      <c r="H38" s="60"/>
      <c r="I38" s="69"/>
      <c r="J38" s="56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1:20">
      <c r="A39" s="53" t="s">
        <v>38</v>
      </c>
      <c r="B39" s="53"/>
      <c r="C39" s="54"/>
      <c r="D39" s="55"/>
      <c r="E39" s="55"/>
      <c r="F39" s="55"/>
      <c r="G39" s="55"/>
      <c r="H39" s="55"/>
      <c r="J39" s="56"/>
      <c r="K39" s="19"/>
      <c r="L39" s="19"/>
      <c r="M39" s="19"/>
      <c r="N39" s="19"/>
      <c r="O39" s="70">
        <v>6000</v>
      </c>
      <c r="P39" s="19"/>
      <c r="Q39" s="19"/>
      <c r="R39" s="19"/>
      <c r="S39" s="19"/>
      <c r="T39" s="19"/>
    </row>
    <row r="40" spans="1:20">
      <c r="A40" s="53" t="s">
        <v>39</v>
      </c>
      <c r="B40" s="53"/>
      <c r="C40" s="54"/>
      <c r="D40" s="55"/>
      <c r="E40" s="55"/>
      <c r="F40" s="55"/>
      <c r="G40" s="55"/>
      <c r="H40" s="55"/>
      <c r="J40" s="56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0">
      <c r="A41" s="53"/>
      <c r="B41" s="53"/>
      <c r="C41" s="54"/>
      <c r="D41" s="55"/>
      <c r="E41" s="55"/>
      <c r="F41" s="55"/>
      <c r="G41" s="55"/>
      <c r="H41" s="55"/>
      <c r="J41" s="56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0">
      <c r="A42" s="82" t="s">
        <v>40</v>
      </c>
      <c r="B42" s="72"/>
      <c r="C42" s="73"/>
      <c r="D42" s="74"/>
      <c r="E42" s="74"/>
      <c r="F42" s="74"/>
      <c r="G42" s="74"/>
      <c r="H42" s="74"/>
      <c r="J42" s="76"/>
      <c r="K42" s="77"/>
      <c r="L42" s="77"/>
      <c r="M42" s="77"/>
      <c r="N42" s="77"/>
      <c r="O42" s="75">
        <f>'Depreciation Schedule'!P40</f>
        <v>6100</v>
      </c>
      <c r="P42" s="77"/>
      <c r="Q42" s="77"/>
      <c r="R42" s="77"/>
      <c r="S42" s="77"/>
      <c r="T42" s="77"/>
    </row>
    <row r="43" spans="1:20">
      <c r="A43" s="76" t="s">
        <v>41</v>
      </c>
      <c r="B43" s="72"/>
      <c r="C43" s="73"/>
      <c r="D43" s="74"/>
      <c r="E43" s="74"/>
      <c r="F43" s="74"/>
      <c r="G43" s="74"/>
      <c r="H43" s="74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</row>
    <row r="44" spans="1:20">
      <c r="A44" s="71"/>
      <c r="B44" s="72"/>
      <c r="C44" s="73"/>
      <c r="D44" s="74"/>
      <c r="E44" s="74"/>
      <c r="F44" s="74"/>
      <c r="G44" s="74"/>
      <c r="H44" s="74"/>
      <c r="J44" s="76"/>
      <c r="K44" s="77"/>
      <c r="L44" s="77"/>
      <c r="M44" s="77"/>
      <c r="N44" s="77"/>
      <c r="O44" s="77"/>
      <c r="P44" s="77"/>
      <c r="Q44" s="77"/>
      <c r="R44" s="77"/>
      <c r="S44" s="77"/>
      <c r="T44" s="77"/>
    </row>
    <row r="45" spans="1:20">
      <c r="A45" s="82" t="s">
        <v>42</v>
      </c>
      <c r="B45" s="72"/>
      <c r="C45" s="73"/>
      <c r="D45" s="74"/>
      <c r="E45" s="74"/>
      <c r="F45" s="74"/>
      <c r="G45" s="74"/>
      <c r="H45" s="74"/>
      <c r="J45" s="76"/>
      <c r="K45" s="77"/>
      <c r="L45" s="77"/>
      <c r="M45" s="77"/>
      <c r="N45" s="77"/>
      <c r="O45" s="77"/>
      <c r="P45" s="77"/>
      <c r="Q45" s="77"/>
      <c r="R45" s="77"/>
      <c r="S45" s="77"/>
      <c r="T45" s="77"/>
    </row>
    <row r="46" spans="1:20">
      <c r="A46" s="76" t="s">
        <v>43</v>
      </c>
      <c r="B46" s="72"/>
      <c r="C46" s="73"/>
      <c r="D46" s="74"/>
      <c r="E46" s="74"/>
      <c r="F46" s="74"/>
      <c r="G46" s="74"/>
      <c r="H46" s="74"/>
      <c r="J46" s="76"/>
      <c r="K46" s="77"/>
      <c r="L46" s="77"/>
      <c r="M46" s="77"/>
      <c r="N46" s="77"/>
      <c r="O46" s="78"/>
      <c r="P46" s="77"/>
      <c r="Q46" s="77"/>
      <c r="R46" s="77"/>
      <c r="S46" s="77"/>
      <c r="T46" s="77"/>
    </row>
    <row r="47" spans="1:20">
      <c r="A47" s="76"/>
      <c r="B47" s="72"/>
      <c r="C47" s="73"/>
      <c r="D47" s="74"/>
      <c r="E47" s="74"/>
      <c r="F47" s="74"/>
      <c r="G47" s="74"/>
      <c r="H47" s="74"/>
      <c r="J47" s="76"/>
      <c r="K47" s="77"/>
      <c r="L47" s="77"/>
      <c r="M47" s="77"/>
      <c r="N47" s="77"/>
      <c r="O47" s="77"/>
      <c r="P47" s="77"/>
      <c r="Q47" s="77"/>
      <c r="R47" s="77"/>
      <c r="S47" s="77"/>
      <c r="T47" s="77"/>
    </row>
    <row r="48" spans="1:20">
      <c r="A48" s="82" t="s">
        <v>44</v>
      </c>
      <c r="B48" s="72"/>
      <c r="C48" s="73"/>
      <c r="D48" s="74"/>
      <c r="E48" s="74"/>
      <c r="F48" s="74"/>
      <c r="G48" s="74"/>
      <c r="H48" s="74"/>
      <c r="J48" s="76"/>
      <c r="K48" s="77"/>
      <c r="L48" s="77"/>
      <c r="M48" s="77"/>
      <c r="N48" s="77"/>
      <c r="O48" s="75">
        <v>35000</v>
      </c>
      <c r="P48" s="77"/>
      <c r="Q48" s="77"/>
      <c r="R48" s="77"/>
      <c r="S48" s="77"/>
      <c r="T48" s="77"/>
    </row>
    <row r="49" spans="1:20">
      <c r="A49" s="76" t="s">
        <v>45</v>
      </c>
      <c r="B49" s="72"/>
      <c r="C49" s="73"/>
      <c r="D49" s="74"/>
      <c r="E49" s="74"/>
      <c r="F49" s="74"/>
      <c r="G49" s="74"/>
      <c r="H49" s="74"/>
      <c r="J49" s="76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0">
      <c r="A50" s="71"/>
      <c r="B50" s="72"/>
      <c r="C50" s="73"/>
      <c r="D50" s="74"/>
      <c r="E50" s="74"/>
      <c r="F50" s="74"/>
      <c r="G50" s="74"/>
      <c r="H50" s="74"/>
      <c r="J50" s="76"/>
      <c r="K50" s="77"/>
      <c r="L50" s="77"/>
      <c r="M50" s="77"/>
      <c r="N50" s="77"/>
      <c r="O50" s="77"/>
      <c r="P50" s="77"/>
      <c r="Q50" s="77"/>
      <c r="R50" s="77"/>
      <c r="S50" s="77"/>
      <c r="T50" s="77"/>
    </row>
    <row r="51" spans="1:20">
      <c r="A51" s="79" t="s">
        <v>88</v>
      </c>
      <c r="B51" s="56"/>
      <c r="C51" s="54"/>
      <c r="D51" s="55"/>
      <c r="E51" s="55"/>
      <c r="F51" s="55"/>
      <c r="G51" s="55"/>
      <c r="H51" s="55"/>
      <c r="J51" s="56"/>
      <c r="K51" s="19"/>
      <c r="L51" s="19"/>
      <c r="M51" s="19"/>
      <c r="N51" s="19"/>
      <c r="O51" s="80">
        <f>SUM(O34:O50)</f>
        <v>211713</v>
      </c>
      <c r="P51" s="19"/>
      <c r="Q51" s="19"/>
      <c r="R51" s="19"/>
      <c r="S51" s="19"/>
      <c r="T51" s="19"/>
    </row>
    <row r="52" spans="1:20">
      <c r="A52" s="56"/>
      <c r="B52" s="56"/>
      <c r="C52" s="54"/>
      <c r="D52" s="55"/>
      <c r="E52" s="55"/>
      <c r="F52" s="55"/>
      <c r="G52" s="55"/>
      <c r="H52" s="55"/>
      <c r="J52" s="56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>
      <c r="A53" s="56"/>
      <c r="B53" s="56"/>
      <c r="C53" s="54"/>
      <c r="D53" s="55"/>
      <c r="E53" s="55"/>
      <c r="F53" s="55"/>
      <c r="G53" s="55"/>
      <c r="H53" s="55"/>
      <c r="J53" s="56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>
      <c r="A54" s="79" t="s">
        <v>46</v>
      </c>
      <c r="B54" s="56"/>
      <c r="C54" s="54"/>
      <c r="D54" s="56" t="s">
        <v>47</v>
      </c>
      <c r="E54" s="55"/>
      <c r="F54" s="55"/>
      <c r="G54" s="55"/>
      <c r="H54" s="55"/>
      <c r="I54" s="99">
        <v>2.75</v>
      </c>
      <c r="J54" s="56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ht="4.5" customHeight="1">
      <c r="A55" s="79"/>
      <c r="B55" s="56"/>
      <c r="C55" s="54"/>
      <c r="D55" s="56"/>
      <c r="E55" s="55"/>
      <c r="F55" s="55"/>
      <c r="G55" s="55"/>
      <c r="H55" s="55"/>
      <c r="I55" s="55"/>
      <c r="J55" s="56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>
      <c r="A56" s="79"/>
      <c r="B56" s="56"/>
      <c r="C56" s="54"/>
      <c r="D56" s="98" t="s">
        <v>94</v>
      </c>
      <c r="E56" s="55"/>
      <c r="F56" s="55"/>
      <c r="G56" s="55"/>
      <c r="H56" s="55"/>
      <c r="I56" s="42">
        <f>'Productive Hours Sample'!J31</f>
        <v>1336</v>
      </c>
      <c r="J56" s="56"/>
      <c r="K56" s="19"/>
      <c r="L56" s="19"/>
      <c r="M56" s="19"/>
      <c r="N56" s="19"/>
      <c r="O56" s="37">
        <f>I56*I54</f>
        <v>3674</v>
      </c>
      <c r="P56" s="19"/>
      <c r="Q56" s="19"/>
      <c r="R56" s="19"/>
      <c r="S56" s="19"/>
      <c r="T56" s="19"/>
    </row>
    <row r="57" spans="1:20">
      <c r="A57" s="56"/>
      <c r="B57" s="56"/>
      <c r="C57" s="54"/>
      <c r="D57" s="55"/>
      <c r="E57" s="55"/>
      <c r="F57" s="55"/>
      <c r="G57" s="55"/>
      <c r="H57" s="55"/>
      <c r="J57" s="56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>
      <c r="A58" s="56"/>
      <c r="B58" s="56"/>
      <c r="C58" s="54"/>
      <c r="D58" s="55"/>
      <c r="E58" s="55"/>
      <c r="F58" s="55"/>
      <c r="G58" s="55"/>
      <c r="H58" s="55"/>
      <c r="I58" s="81"/>
      <c r="J58" s="56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>
      <c r="A59" s="82" t="s">
        <v>48</v>
      </c>
      <c r="B59" s="76"/>
      <c r="C59" s="83"/>
      <c r="D59" s="84"/>
      <c r="E59" s="84"/>
      <c r="F59" s="84"/>
      <c r="G59" s="84"/>
      <c r="H59" s="84"/>
      <c r="J59" s="76"/>
      <c r="K59" s="77"/>
      <c r="L59" s="77"/>
      <c r="M59" s="77"/>
      <c r="N59" s="77"/>
      <c r="O59" s="85">
        <f>ROUND(O51/O56,0)</f>
        <v>58</v>
      </c>
      <c r="P59" s="77"/>
      <c r="Q59" s="77"/>
      <c r="R59" s="77"/>
      <c r="S59" s="77"/>
      <c r="T59" s="77"/>
    </row>
    <row r="60" spans="1:20">
      <c r="A60" s="53" t="s">
        <v>49</v>
      </c>
      <c r="B60" s="86"/>
      <c r="C60" s="54"/>
      <c r="D60" s="55"/>
      <c r="E60" s="55"/>
      <c r="F60" s="55"/>
      <c r="G60" s="55"/>
      <c r="H60" s="87"/>
      <c r="I60" s="88"/>
      <c r="J60" s="56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ht="15.9" customHeight="1">
      <c r="A61" s="53"/>
      <c r="B61" s="86"/>
      <c r="C61" s="54"/>
      <c r="D61" s="55"/>
      <c r="E61" s="55"/>
      <c r="F61" s="55"/>
      <c r="G61" s="55"/>
      <c r="H61" s="87"/>
      <c r="I61" s="88"/>
      <c r="J61" s="56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>
      <c r="A62" s="89"/>
      <c r="B62" s="89"/>
      <c r="C62" s="54"/>
      <c r="D62" s="55"/>
      <c r="E62" s="55"/>
      <c r="F62" s="55"/>
      <c r="G62" s="55"/>
      <c r="H62" s="87"/>
      <c r="I62" s="88"/>
      <c r="J62" s="56"/>
      <c r="K62" s="19"/>
      <c r="L62" s="19"/>
      <c r="M62" s="19"/>
      <c r="N62" s="19"/>
      <c r="O62" s="19"/>
      <c r="P62" s="19"/>
      <c r="Q62" s="19"/>
      <c r="R62" s="19"/>
      <c r="S62" s="19"/>
      <c r="T62" s="19"/>
    </row>
  </sheetData>
  <phoneticPr fontId="18" type="noConversion"/>
  <printOptions horizontalCentered="1" gridLinesSet="0"/>
  <pageMargins left="0.5" right="0.5" top="0.5" bottom="0.75" header="0.5" footer="0.5"/>
  <pageSetup scale="80" firstPageNumber="2" orientation="portrait" useFirstPageNumber="1" r:id="rId1"/>
  <headerFooter alignWithMargins="0">
    <oddFooter>&amp;L&amp;D&amp;RPage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topLeftCell="A7" zoomScale="75" workbookViewId="0">
      <selection activeCell="A9" sqref="A9"/>
    </sheetView>
  </sheetViews>
  <sheetFormatPr defaultColWidth="8.6640625" defaultRowHeight="13.2"/>
  <cols>
    <col min="1" max="1" width="26.44140625" style="104" customWidth="1"/>
    <col min="2" max="2" width="13.33203125" style="104" customWidth="1"/>
    <col min="3" max="3" width="10.6640625" style="104" customWidth="1"/>
    <col min="4" max="4" width="11.44140625" style="104" customWidth="1"/>
    <col min="5" max="5" width="10.6640625" style="104" customWidth="1"/>
    <col min="6" max="6" width="10.6640625" style="152" customWidth="1"/>
    <col min="7" max="7" width="10.6640625" style="106" customWidth="1"/>
    <col min="8" max="9" width="10.6640625" style="104" customWidth="1"/>
    <col min="10" max="14" width="10.6640625" style="106" customWidth="1"/>
    <col min="15" max="16" width="10.6640625" style="104" customWidth="1"/>
    <col min="17" max="16384" width="8.6640625" style="104"/>
  </cols>
  <sheetData>
    <row r="1" spans="1:16">
      <c r="A1" s="100" t="str">
        <f>'Productive Hours Sample'!A1</f>
        <v>UNIVERSITY OF CALIFORNIA, BERKELEY - RECHARGE ACTIVITY REVIEW AND PROPOSAL</v>
      </c>
      <c r="B1" s="100"/>
      <c r="C1" s="101"/>
      <c r="D1" s="102"/>
      <c r="E1" s="101"/>
      <c r="F1" s="103"/>
      <c r="G1" s="102"/>
      <c r="H1" s="102"/>
      <c r="I1" s="102"/>
      <c r="J1" s="101"/>
      <c r="K1" s="102"/>
      <c r="L1" s="102"/>
      <c r="M1" s="101"/>
      <c r="N1" s="101"/>
      <c r="O1" s="101"/>
      <c r="P1" s="101"/>
    </row>
    <row r="2" spans="1:16">
      <c r="A2" s="105"/>
      <c r="B2" s="105"/>
      <c r="C2" s="106"/>
      <c r="D2" s="107"/>
      <c r="E2" s="106"/>
      <c r="F2" s="108"/>
      <c r="G2" s="107"/>
      <c r="H2" s="107"/>
      <c r="I2" s="107"/>
      <c r="K2" s="107"/>
      <c r="L2" s="107"/>
      <c r="O2" s="106"/>
      <c r="P2" s="106"/>
    </row>
    <row r="3" spans="1:16">
      <c r="A3" s="109" t="s">
        <v>73</v>
      </c>
      <c r="B3" s="109"/>
      <c r="C3" s="110" t="str">
        <f>'Hourly Rate Calculation'!A3</f>
        <v>SAMPLE RATE CALCULATION - SHOP SERVICES</v>
      </c>
      <c r="D3" s="111"/>
      <c r="E3" s="112"/>
      <c r="F3" s="113"/>
      <c r="G3" s="107"/>
      <c r="H3" s="107"/>
      <c r="I3" s="107"/>
      <c r="K3" s="107"/>
      <c r="L3" s="107"/>
      <c r="O3" s="106"/>
      <c r="P3" s="106"/>
    </row>
    <row r="4" spans="1:16">
      <c r="A4" s="114" t="s">
        <v>74</v>
      </c>
      <c r="B4" s="114"/>
      <c r="C4" s="115">
        <v>34788</v>
      </c>
      <c r="D4" s="111"/>
      <c r="E4" s="112"/>
      <c r="F4" s="113"/>
      <c r="G4" s="107"/>
      <c r="H4" s="107"/>
      <c r="I4" s="107"/>
      <c r="K4" s="107"/>
      <c r="L4" s="107"/>
      <c r="O4" s="106"/>
      <c r="P4" s="106"/>
    </row>
    <row r="5" spans="1:16">
      <c r="A5" s="114"/>
      <c r="B5" s="114"/>
      <c r="C5" s="116"/>
      <c r="D5" s="117"/>
      <c r="E5" s="118"/>
      <c r="F5" s="119"/>
      <c r="G5" s="107"/>
      <c r="H5" s="107"/>
      <c r="I5" s="107"/>
      <c r="K5" s="107"/>
      <c r="L5" s="107"/>
      <c r="O5" s="106"/>
      <c r="P5" s="106"/>
    </row>
    <row r="6" spans="1:16">
      <c r="A6" s="114"/>
      <c r="B6" s="114"/>
      <c r="C6" s="106"/>
      <c r="D6" s="107"/>
      <c r="E6" s="106"/>
      <c r="F6" s="108"/>
      <c r="G6" s="107"/>
      <c r="H6" s="107"/>
      <c r="I6" s="107"/>
      <c r="K6" s="107"/>
      <c r="L6" s="107"/>
      <c r="O6" s="106"/>
      <c r="P6" s="106"/>
    </row>
    <row r="7" spans="1:16">
      <c r="A7" s="120" t="s">
        <v>50</v>
      </c>
      <c r="B7" s="120"/>
      <c r="C7" s="106"/>
      <c r="D7" s="107"/>
      <c r="E7" s="106"/>
      <c r="F7" s="108"/>
      <c r="H7" s="107"/>
      <c r="I7" s="107"/>
      <c r="K7" s="107"/>
      <c r="L7" s="107"/>
      <c r="O7" s="106"/>
      <c r="P7" s="106"/>
    </row>
    <row r="8" spans="1:16">
      <c r="A8" s="121"/>
      <c r="B8" s="121"/>
      <c r="C8" s="106"/>
      <c r="D8" s="107"/>
      <c r="E8" s="106"/>
      <c r="F8" s="108"/>
      <c r="H8" s="107"/>
      <c r="I8" s="107"/>
      <c r="K8" s="107"/>
      <c r="L8" s="107"/>
      <c r="O8" s="106"/>
      <c r="P8" s="106"/>
    </row>
    <row r="9" spans="1:16">
      <c r="A9" s="114"/>
      <c r="B9" s="114"/>
      <c r="C9" s="106"/>
      <c r="D9" s="107"/>
      <c r="E9" s="106"/>
      <c r="F9" s="108"/>
      <c r="H9" s="107"/>
      <c r="I9" s="107"/>
      <c r="K9" s="107"/>
      <c r="L9" s="107"/>
      <c r="O9" s="106"/>
      <c r="P9" s="106"/>
    </row>
    <row r="10" spans="1:16" ht="29.25" customHeight="1">
      <c r="A10" s="106"/>
      <c r="B10" s="106"/>
      <c r="C10" s="106"/>
      <c r="D10" s="176" t="s">
        <v>75</v>
      </c>
      <c r="E10" s="106"/>
      <c r="F10" s="108"/>
      <c r="H10" s="106"/>
      <c r="I10" s="106"/>
      <c r="O10" s="106"/>
      <c r="P10" s="106"/>
    </row>
    <row r="11" spans="1:16">
      <c r="A11" s="173" t="s">
        <v>51</v>
      </c>
      <c r="B11" s="174"/>
      <c r="C11" s="122" t="s">
        <v>52</v>
      </c>
      <c r="D11" s="123"/>
      <c r="E11" s="124" t="s">
        <v>54</v>
      </c>
      <c r="F11" s="125" t="s">
        <v>55</v>
      </c>
      <c r="G11" s="124" t="s">
        <v>56</v>
      </c>
      <c r="H11" s="122" t="s">
        <v>57</v>
      </c>
      <c r="I11" s="124" t="s">
        <v>58</v>
      </c>
      <c r="J11" s="124" t="s">
        <v>58</v>
      </c>
      <c r="K11" s="124" t="s">
        <v>58</v>
      </c>
      <c r="L11" s="124" t="s">
        <v>58</v>
      </c>
      <c r="M11" s="124" t="s">
        <v>59</v>
      </c>
      <c r="N11" s="122" t="s">
        <v>91</v>
      </c>
      <c r="O11" s="122" t="s">
        <v>90</v>
      </c>
      <c r="P11" s="122" t="s">
        <v>89</v>
      </c>
    </row>
    <row r="12" spans="1:16">
      <c r="A12" s="171" t="s">
        <v>76</v>
      </c>
      <c r="B12" s="172"/>
      <c r="C12" s="126" t="s">
        <v>53</v>
      </c>
      <c r="D12" s="123" t="s">
        <v>77</v>
      </c>
      <c r="E12" s="123" t="s">
        <v>60</v>
      </c>
      <c r="F12" s="127" t="s">
        <v>61</v>
      </c>
      <c r="G12" s="123" t="s">
        <v>62</v>
      </c>
      <c r="H12" s="126" t="s">
        <v>63</v>
      </c>
      <c r="I12" s="123" t="s">
        <v>64</v>
      </c>
      <c r="J12" s="123" t="s">
        <v>64</v>
      </c>
      <c r="K12" s="123" t="s">
        <v>64</v>
      </c>
      <c r="L12" s="123" t="s">
        <v>64</v>
      </c>
      <c r="M12" s="123" t="s">
        <v>65</v>
      </c>
      <c r="N12" s="126" t="s">
        <v>56</v>
      </c>
      <c r="O12" s="126" t="s">
        <v>56</v>
      </c>
      <c r="P12" s="126" t="s">
        <v>56</v>
      </c>
    </row>
    <row r="13" spans="1:16">
      <c r="A13" s="171" t="s">
        <v>81</v>
      </c>
      <c r="B13" s="172"/>
      <c r="C13" s="128" t="s">
        <v>66</v>
      </c>
      <c r="D13" s="123" t="s">
        <v>78</v>
      </c>
      <c r="E13" s="123"/>
      <c r="F13" s="127" t="s">
        <v>67</v>
      </c>
      <c r="G13" s="123" t="s">
        <v>68</v>
      </c>
      <c r="H13" s="126" t="s">
        <v>69</v>
      </c>
      <c r="I13" s="123" t="s">
        <v>68</v>
      </c>
      <c r="J13" s="123" t="s">
        <v>68</v>
      </c>
      <c r="K13" s="123" t="s">
        <v>68</v>
      </c>
      <c r="L13" s="123" t="s">
        <v>68</v>
      </c>
      <c r="M13" s="123" t="s">
        <v>70</v>
      </c>
      <c r="N13" s="123" t="s">
        <v>68</v>
      </c>
      <c r="O13" s="123" t="s">
        <v>68</v>
      </c>
      <c r="P13" s="123" t="s">
        <v>68</v>
      </c>
    </row>
    <row r="14" spans="1:16">
      <c r="A14" s="162"/>
      <c r="B14" s="155"/>
      <c r="C14" s="128"/>
      <c r="D14" s="123" t="s">
        <v>79</v>
      </c>
      <c r="E14" s="123"/>
      <c r="F14" s="127"/>
      <c r="G14" s="123"/>
      <c r="H14" s="126"/>
      <c r="I14" s="123" t="s">
        <v>59</v>
      </c>
      <c r="J14" s="123" t="s">
        <v>91</v>
      </c>
      <c r="K14" s="123" t="s">
        <v>90</v>
      </c>
      <c r="L14" s="123" t="s">
        <v>89</v>
      </c>
      <c r="M14" s="123"/>
      <c r="N14" s="123"/>
      <c r="O14" s="123"/>
      <c r="P14" s="123"/>
    </row>
    <row r="15" spans="1:16">
      <c r="A15" s="170" t="s">
        <v>92</v>
      </c>
      <c r="B15" s="169" t="s">
        <v>82</v>
      </c>
      <c r="C15" s="177" t="s">
        <v>1</v>
      </c>
      <c r="D15" s="177" t="s">
        <v>1</v>
      </c>
      <c r="E15" s="177" t="s">
        <v>1</v>
      </c>
      <c r="F15" s="178" t="s">
        <v>1</v>
      </c>
      <c r="G15" s="177" t="s">
        <v>1</v>
      </c>
      <c r="H15" s="177" t="s">
        <v>1</v>
      </c>
      <c r="I15" s="177" t="s">
        <v>1</v>
      </c>
      <c r="J15" s="177" t="s">
        <v>1</v>
      </c>
      <c r="K15" s="177" t="s">
        <v>1</v>
      </c>
      <c r="L15" s="177" t="s">
        <v>1</v>
      </c>
      <c r="M15" s="177" t="s">
        <v>1</v>
      </c>
      <c r="N15" s="177" t="s">
        <v>1</v>
      </c>
      <c r="O15" s="177" t="s">
        <v>1</v>
      </c>
      <c r="P15" s="177" t="s">
        <v>1</v>
      </c>
    </row>
    <row r="16" spans="1:16">
      <c r="A16" s="163" t="s">
        <v>71</v>
      </c>
      <c r="B16" s="156" t="s">
        <v>84</v>
      </c>
      <c r="C16" s="153">
        <v>33238</v>
      </c>
      <c r="D16" s="130">
        <v>32000</v>
      </c>
      <c r="E16" s="130">
        <v>2000</v>
      </c>
      <c r="F16" s="131">
        <v>1</v>
      </c>
      <c r="G16" s="132">
        <f>(D16-E16)*F16</f>
        <v>30000</v>
      </c>
      <c r="H16" s="129">
        <v>120</v>
      </c>
      <c r="I16" s="129">
        <v>30</v>
      </c>
      <c r="J16" s="129">
        <v>12</v>
      </c>
      <c r="K16" s="129">
        <v>12</v>
      </c>
      <c r="L16" s="129">
        <v>12</v>
      </c>
      <c r="M16" s="132">
        <f t="shared" ref="M16:P22" si="0">IF(I16=0,0,($G16/$H16)*I16)</f>
        <v>7500</v>
      </c>
      <c r="N16" s="132">
        <f t="shared" si="0"/>
        <v>3000</v>
      </c>
      <c r="O16" s="132">
        <f t="shared" si="0"/>
        <v>3000</v>
      </c>
      <c r="P16" s="132">
        <f t="shared" si="0"/>
        <v>3000</v>
      </c>
    </row>
    <row r="17" spans="1:16">
      <c r="A17" s="163" t="s">
        <v>71</v>
      </c>
      <c r="B17" s="156" t="s">
        <v>83</v>
      </c>
      <c r="C17" s="153">
        <v>33785</v>
      </c>
      <c r="D17" s="130">
        <v>33500</v>
      </c>
      <c r="E17" s="130">
        <v>2000</v>
      </c>
      <c r="F17" s="131">
        <v>1</v>
      </c>
      <c r="G17" s="132">
        <f t="shared" ref="G17:G38" si="1">(D17-E17)*F17</f>
        <v>31500</v>
      </c>
      <c r="H17" s="129">
        <v>120</v>
      </c>
      <c r="I17" s="129">
        <v>12</v>
      </c>
      <c r="J17" s="129">
        <v>12</v>
      </c>
      <c r="K17" s="129">
        <v>12</v>
      </c>
      <c r="L17" s="129">
        <v>12</v>
      </c>
      <c r="M17" s="132">
        <f t="shared" si="0"/>
        <v>3150</v>
      </c>
      <c r="N17" s="132">
        <f t="shared" si="0"/>
        <v>3150</v>
      </c>
      <c r="O17" s="132">
        <f t="shared" si="0"/>
        <v>3150</v>
      </c>
      <c r="P17" s="132">
        <f t="shared" si="0"/>
        <v>3150</v>
      </c>
    </row>
    <row r="18" spans="1:16">
      <c r="A18" s="164"/>
      <c r="B18" s="157"/>
      <c r="C18" s="129"/>
      <c r="D18" s="130"/>
      <c r="E18" s="130"/>
      <c r="F18" s="131"/>
      <c r="G18" s="132">
        <f t="shared" si="1"/>
        <v>0</v>
      </c>
      <c r="H18" s="129"/>
      <c r="I18" s="129"/>
      <c r="J18" s="129"/>
      <c r="K18" s="129"/>
      <c r="L18" s="129"/>
      <c r="M18" s="132">
        <f t="shared" si="0"/>
        <v>0</v>
      </c>
      <c r="N18" s="132">
        <f t="shared" si="0"/>
        <v>0</v>
      </c>
      <c r="O18" s="132">
        <f t="shared" si="0"/>
        <v>0</v>
      </c>
      <c r="P18" s="132">
        <f t="shared" si="0"/>
        <v>0</v>
      </c>
    </row>
    <row r="19" spans="1:16">
      <c r="A19" s="164"/>
      <c r="B19" s="157"/>
      <c r="C19" s="129"/>
      <c r="D19" s="130"/>
      <c r="E19" s="130"/>
      <c r="F19" s="131"/>
      <c r="G19" s="132">
        <f t="shared" si="1"/>
        <v>0</v>
      </c>
      <c r="H19" s="129"/>
      <c r="I19" s="129"/>
      <c r="J19" s="129"/>
      <c r="K19" s="129"/>
      <c r="L19" s="129"/>
      <c r="M19" s="132">
        <f t="shared" si="0"/>
        <v>0</v>
      </c>
      <c r="N19" s="132">
        <f t="shared" si="0"/>
        <v>0</v>
      </c>
      <c r="O19" s="132">
        <f t="shared" si="0"/>
        <v>0</v>
      </c>
      <c r="P19" s="132">
        <f t="shared" si="0"/>
        <v>0</v>
      </c>
    </row>
    <row r="20" spans="1:16">
      <c r="A20" s="165"/>
      <c r="B20" s="158"/>
      <c r="C20" s="133"/>
      <c r="D20" s="134"/>
      <c r="E20" s="134"/>
      <c r="F20" s="135"/>
      <c r="G20" s="132">
        <f t="shared" si="1"/>
        <v>0</v>
      </c>
      <c r="H20" s="136"/>
      <c r="I20" s="137"/>
      <c r="J20" s="138"/>
      <c r="K20" s="138"/>
      <c r="L20" s="138"/>
      <c r="M20" s="132">
        <f t="shared" si="0"/>
        <v>0</v>
      </c>
      <c r="N20" s="132">
        <f t="shared" si="0"/>
        <v>0</v>
      </c>
      <c r="O20" s="132">
        <f t="shared" si="0"/>
        <v>0</v>
      </c>
      <c r="P20" s="132">
        <f t="shared" si="0"/>
        <v>0</v>
      </c>
    </row>
    <row r="21" spans="1:16">
      <c r="A21" s="165"/>
      <c r="B21" s="158"/>
      <c r="C21" s="133"/>
      <c r="D21" s="134"/>
      <c r="E21" s="134"/>
      <c r="F21" s="135"/>
      <c r="G21" s="132">
        <f t="shared" si="1"/>
        <v>0</v>
      </c>
      <c r="H21" s="136"/>
      <c r="I21" s="137"/>
      <c r="J21" s="138"/>
      <c r="K21" s="138"/>
      <c r="L21" s="138"/>
      <c r="M21" s="132">
        <f t="shared" si="0"/>
        <v>0</v>
      </c>
      <c r="N21" s="132">
        <f t="shared" si="0"/>
        <v>0</v>
      </c>
      <c r="O21" s="132">
        <f t="shared" si="0"/>
        <v>0</v>
      </c>
      <c r="P21" s="132">
        <f t="shared" si="0"/>
        <v>0</v>
      </c>
    </row>
    <row r="22" spans="1:16">
      <c r="A22" s="165"/>
      <c r="B22" s="158"/>
      <c r="C22" s="133"/>
      <c r="D22" s="134"/>
      <c r="E22" s="134"/>
      <c r="F22" s="135"/>
      <c r="G22" s="132">
        <f t="shared" si="1"/>
        <v>0</v>
      </c>
      <c r="H22" s="136"/>
      <c r="I22" s="137"/>
      <c r="J22" s="137"/>
      <c r="K22" s="137"/>
      <c r="L22" s="137"/>
      <c r="M22" s="132">
        <f t="shared" si="0"/>
        <v>0</v>
      </c>
      <c r="N22" s="132">
        <f t="shared" si="0"/>
        <v>0</v>
      </c>
      <c r="O22" s="132">
        <f t="shared" si="0"/>
        <v>0</v>
      </c>
      <c r="P22" s="132">
        <f t="shared" si="0"/>
        <v>0</v>
      </c>
    </row>
    <row r="23" spans="1:16" ht="24.75" customHeight="1">
      <c r="A23" s="175"/>
      <c r="B23" s="160"/>
      <c r="C23" s="143"/>
      <c r="D23" s="154"/>
      <c r="E23" s="139"/>
      <c r="F23" s="140"/>
      <c r="G23" s="132">
        <f t="shared" si="1"/>
        <v>0</v>
      </c>
      <c r="H23" s="141"/>
      <c r="I23" s="132"/>
      <c r="J23" s="132"/>
      <c r="K23" s="132"/>
      <c r="L23" s="132"/>
      <c r="M23" s="132"/>
      <c r="N23" s="132"/>
      <c r="O23" s="132"/>
      <c r="P23" s="132"/>
    </row>
    <row r="24" spans="1:16">
      <c r="A24" s="165"/>
      <c r="B24" s="158"/>
      <c r="C24" s="133"/>
      <c r="D24" s="134"/>
      <c r="E24" s="134"/>
      <c r="F24" s="135"/>
      <c r="G24" s="132">
        <f t="shared" si="1"/>
        <v>0</v>
      </c>
      <c r="H24" s="136"/>
      <c r="I24" s="137"/>
      <c r="J24" s="137"/>
      <c r="K24" s="137"/>
      <c r="L24" s="137"/>
      <c r="M24" s="132">
        <f t="shared" ref="M24:P30" si="2">IF(I24=0,0,($G24/$H24)*I24)</f>
        <v>0</v>
      </c>
      <c r="N24" s="132">
        <f t="shared" si="2"/>
        <v>0</v>
      </c>
      <c r="O24" s="132">
        <f t="shared" si="2"/>
        <v>0</v>
      </c>
      <c r="P24" s="132">
        <f t="shared" si="2"/>
        <v>0</v>
      </c>
    </row>
    <row r="25" spans="1:16">
      <c r="A25" s="165"/>
      <c r="B25" s="158"/>
      <c r="C25" s="133"/>
      <c r="D25" s="134"/>
      <c r="E25" s="134"/>
      <c r="F25" s="135"/>
      <c r="G25" s="132">
        <f t="shared" si="1"/>
        <v>0</v>
      </c>
      <c r="H25" s="136"/>
      <c r="I25" s="137"/>
      <c r="J25" s="138"/>
      <c r="K25" s="138"/>
      <c r="L25" s="138"/>
      <c r="M25" s="132">
        <f t="shared" si="2"/>
        <v>0</v>
      </c>
      <c r="N25" s="132">
        <f t="shared" si="2"/>
        <v>0</v>
      </c>
      <c r="O25" s="132">
        <f t="shared" si="2"/>
        <v>0</v>
      </c>
      <c r="P25" s="132">
        <f t="shared" si="2"/>
        <v>0</v>
      </c>
    </row>
    <row r="26" spans="1:16">
      <c r="A26" s="165"/>
      <c r="B26" s="158"/>
      <c r="C26" s="133"/>
      <c r="D26" s="134"/>
      <c r="E26" s="134"/>
      <c r="F26" s="135"/>
      <c r="G26" s="132">
        <f t="shared" si="1"/>
        <v>0</v>
      </c>
      <c r="H26" s="136"/>
      <c r="I26" s="137"/>
      <c r="J26" s="138"/>
      <c r="K26" s="138"/>
      <c r="L26" s="138"/>
      <c r="M26" s="132">
        <f t="shared" si="2"/>
        <v>0</v>
      </c>
      <c r="N26" s="132">
        <f t="shared" si="2"/>
        <v>0</v>
      </c>
      <c r="O26" s="132">
        <f t="shared" si="2"/>
        <v>0</v>
      </c>
      <c r="P26" s="132">
        <f t="shared" si="2"/>
        <v>0</v>
      </c>
    </row>
    <row r="27" spans="1:16">
      <c r="A27" s="165"/>
      <c r="B27" s="158"/>
      <c r="C27" s="133"/>
      <c r="D27" s="134"/>
      <c r="E27" s="134"/>
      <c r="F27" s="135"/>
      <c r="G27" s="132">
        <f t="shared" si="1"/>
        <v>0</v>
      </c>
      <c r="H27" s="136"/>
      <c r="I27" s="137"/>
      <c r="J27" s="138"/>
      <c r="K27" s="138"/>
      <c r="L27" s="138"/>
      <c r="M27" s="132">
        <f t="shared" si="2"/>
        <v>0</v>
      </c>
      <c r="N27" s="132">
        <f t="shared" si="2"/>
        <v>0</v>
      </c>
      <c r="O27" s="132">
        <f t="shared" si="2"/>
        <v>0</v>
      </c>
      <c r="P27" s="132">
        <f t="shared" si="2"/>
        <v>0</v>
      </c>
    </row>
    <row r="28" spans="1:16">
      <c r="A28" s="165"/>
      <c r="B28" s="158"/>
      <c r="C28" s="133"/>
      <c r="D28" s="134"/>
      <c r="E28" s="134"/>
      <c r="F28" s="135"/>
      <c r="G28" s="132">
        <f t="shared" si="1"/>
        <v>0</v>
      </c>
      <c r="H28" s="136"/>
      <c r="I28" s="137"/>
      <c r="J28" s="138"/>
      <c r="K28" s="138"/>
      <c r="L28" s="138"/>
      <c r="M28" s="132">
        <f t="shared" si="2"/>
        <v>0</v>
      </c>
      <c r="N28" s="132">
        <f t="shared" si="2"/>
        <v>0</v>
      </c>
      <c r="O28" s="132">
        <f t="shared" si="2"/>
        <v>0</v>
      </c>
      <c r="P28" s="132">
        <f t="shared" si="2"/>
        <v>0</v>
      </c>
    </row>
    <row r="29" spans="1:16">
      <c r="A29" s="165"/>
      <c r="B29" s="158"/>
      <c r="C29" s="133"/>
      <c r="D29" s="134"/>
      <c r="E29" s="134"/>
      <c r="F29" s="135"/>
      <c r="G29" s="132">
        <f t="shared" si="1"/>
        <v>0</v>
      </c>
      <c r="H29" s="136"/>
      <c r="I29" s="137"/>
      <c r="J29" s="138"/>
      <c r="K29" s="138"/>
      <c r="L29" s="138"/>
      <c r="M29" s="132">
        <f t="shared" si="2"/>
        <v>0</v>
      </c>
      <c r="N29" s="132">
        <f t="shared" si="2"/>
        <v>0</v>
      </c>
      <c r="O29" s="132">
        <f t="shared" si="2"/>
        <v>0</v>
      </c>
      <c r="P29" s="132">
        <f t="shared" si="2"/>
        <v>0</v>
      </c>
    </row>
    <row r="30" spans="1:16">
      <c r="A30" s="167"/>
      <c r="B30" s="159"/>
      <c r="C30" s="136"/>
      <c r="D30" s="134"/>
      <c r="E30" s="134"/>
      <c r="F30" s="135"/>
      <c r="G30" s="132">
        <f t="shared" si="1"/>
        <v>0</v>
      </c>
      <c r="H30" s="136"/>
      <c r="I30" s="137"/>
      <c r="J30" s="138"/>
      <c r="K30" s="138"/>
      <c r="L30" s="138"/>
      <c r="M30" s="132">
        <f t="shared" si="2"/>
        <v>0</v>
      </c>
      <c r="N30" s="132">
        <f t="shared" si="2"/>
        <v>0</v>
      </c>
      <c r="O30" s="132">
        <f t="shared" si="2"/>
        <v>0</v>
      </c>
      <c r="P30" s="132">
        <f t="shared" si="2"/>
        <v>0</v>
      </c>
    </row>
    <row r="31" spans="1:16" ht="23.25" customHeight="1">
      <c r="A31" s="175"/>
      <c r="B31" s="160"/>
      <c r="C31" s="143"/>
      <c r="D31" s="154"/>
      <c r="E31" s="139"/>
      <c r="F31" s="140"/>
      <c r="G31" s="132">
        <f t="shared" si="1"/>
        <v>0</v>
      </c>
      <c r="H31" s="141"/>
      <c r="I31" s="132"/>
      <c r="J31" s="142"/>
      <c r="K31" s="142"/>
      <c r="L31" s="142"/>
      <c r="M31" s="132"/>
      <c r="N31" s="132"/>
      <c r="O31" s="132"/>
      <c r="P31" s="132"/>
    </row>
    <row r="32" spans="1:16">
      <c r="A32" s="165"/>
      <c r="B32" s="158"/>
      <c r="C32" s="133"/>
      <c r="D32" s="134"/>
      <c r="E32" s="134">
        <v>300</v>
      </c>
      <c r="F32" s="135">
        <v>0.5</v>
      </c>
      <c r="G32" s="132">
        <f t="shared" si="1"/>
        <v>-150</v>
      </c>
      <c r="H32" s="136">
        <v>36</v>
      </c>
      <c r="I32" s="137"/>
      <c r="J32" s="138"/>
      <c r="K32" s="138"/>
      <c r="L32" s="138">
        <v>12</v>
      </c>
      <c r="M32" s="132">
        <f t="shared" ref="M32:P38" si="3">IF(I32=0,0,($G32/$H32)*I32)</f>
        <v>0</v>
      </c>
      <c r="N32" s="132">
        <f t="shared" si="3"/>
        <v>0</v>
      </c>
      <c r="O32" s="132">
        <f t="shared" si="3"/>
        <v>0</v>
      </c>
      <c r="P32" s="132">
        <f t="shared" si="3"/>
        <v>-50</v>
      </c>
    </row>
    <row r="33" spans="1:16">
      <c r="A33" s="165"/>
      <c r="B33" s="158"/>
      <c r="C33" s="136"/>
      <c r="D33" s="134"/>
      <c r="E33" s="134"/>
      <c r="F33" s="135"/>
      <c r="G33" s="132">
        <f t="shared" si="1"/>
        <v>0</v>
      </c>
      <c r="H33" s="136"/>
      <c r="I33" s="137"/>
      <c r="J33" s="138"/>
      <c r="K33" s="138"/>
      <c r="L33" s="138"/>
      <c r="M33" s="132">
        <f t="shared" si="3"/>
        <v>0</v>
      </c>
      <c r="N33" s="132">
        <f t="shared" si="3"/>
        <v>0</v>
      </c>
      <c r="O33" s="132">
        <f t="shared" si="3"/>
        <v>0</v>
      </c>
      <c r="P33" s="132">
        <f t="shared" si="3"/>
        <v>0</v>
      </c>
    </row>
    <row r="34" spans="1:16">
      <c r="A34" s="165"/>
      <c r="B34" s="158"/>
      <c r="C34" s="136"/>
      <c r="D34" s="134"/>
      <c r="E34" s="134"/>
      <c r="F34" s="135"/>
      <c r="G34" s="132">
        <f t="shared" si="1"/>
        <v>0</v>
      </c>
      <c r="H34" s="136"/>
      <c r="I34" s="137"/>
      <c r="J34" s="138"/>
      <c r="K34" s="138"/>
      <c r="L34" s="138"/>
      <c r="M34" s="132">
        <f t="shared" si="3"/>
        <v>0</v>
      </c>
      <c r="N34" s="132">
        <f t="shared" si="3"/>
        <v>0</v>
      </c>
      <c r="O34" s="132">
        <f t="shared" si="3"/>
        <v>0</v>
      </c>
      <c r="P34" s="132">
        <f t="shared" si="3"/>
        <v>0</v>
      </c>
    </row>
    <row r="35" spans="1:16">
      <c r="A35" s="165"/>
      <c r="B35" s="158"/>
      <c r="C35" s="136"/>
      <c r="D35" s="134"/>
      <c r="E35" s="134"/>
      <c r="F35" s="135"/>
      <c r="G35" s="132">
        <f t="shared" si="1"/>
        <v>0</v>
      </c>
      <c r="H35" s="136"/>
      <c r="I35" s="137"/>
      <c r="J35" s="138"/>
      <c r="K35" s="138"/>
      <c r="L35" s="138"/>
      <c r="M35" s="132">
        <f t="shared" si="3"/>
        <v>0</v>
      </c>
      <c r="N35" s="132">
        <f t="shared" si="3"/>
        <v>0</v>
      </c>
      <c r="O35" s="132">
        <f t="shared" si="3"/>
        <v>0</v>
      </c>
      <c r="P35" s="132">
        <f t="shared" si="3"/>
        <v>0</v>
      </c>
    </row>
    <row r="36" spans="1:16">
      <c r="A36" s="165"/>
      <c r="B36" s="158"/>
      <c r="C36" s="136"/>
      <c r="D36" s="134"/>
      <c r="E36" s="134"/>
      <c r="F36" s="135"/>
      <c r="G36" s="132">
        <f t="shared" si="1"/>
        <v>0</v>
      </c>
      <c r="H36" s="136"/>
      <c r="I36" s="137"/>
      <c r="J36" s="138"/>
      <c r="K36" s="138"/>
      <c r="L36" s="138"/>
      <c r="M36" s="132">
        <f t="shared" si="3"/>
        <v>0</v>
      </c>
      <c r="N36" s="132">
        <f t="shared" si="3"/>
        <v>0</v>
      </c>
      <c r="O36" s="132">
        <f t="shared" si="3"/>
        <v>0</v>
      </c>
      <c r="P36" s="132">
        <f t="shared" si="3"/>
        <v>0</v>
      </c>
    </row>
    <row r="37" spans="1:16">
      <c r="A37" s="165"/>
      <c r="B37" s="158"/>
      <c r="C37" s="136"/>
      <c r="D37" s="134"/>
      <c r="E37" s="134"/>
      <c r="F37" s="135"/>
      <c r="G37" s="132">
        <f t="shared" si="1"/>
        <v>0</v>
      </c>
      <c r="H37" s="136"/>
      <c r="I37" s="137"/>
      <c r="J37" s="138"/>
      <c r="K37" s="138"/>
      <c r="L37" s="138"/>
      <c r="M37" s="132">
        <f t="shared" si="3"/>
        <v>0</v>
      </c>
      <c r="N37" s="132">
        <f t="shared" si="3"/>
        <v>0</v>
      </c>
      <c r="O37" s="132">
        <f t="shared" si="3"/>
        <v>0</v>
      </c>
      <c r="P37" s="132">
        <f t="shared" si="3"/>
        <v>0</v>
      </c>
    </row>
    <row r="38" spans="1:16">
      <c r="A38" s="165"/>
      <c r="B38" s="158"/>
      <c r="C38" s="136"/>
      <c r="D38" s="134"/>
      <c r="E38" s="134"/>
      <c r="F38" s="135"/>
      <c r="G38" s="132">
        <f t="shared" si="1"/>
        <v>0</v>
      </c>
      <c r="H38" s="136"/>
      <c r="I38" s="137"/>
      <c r="J38" s="138"/>
      <c r="K38" s="138"/>
      <c r="L38" s="138"/>
      <c r="M38" s="132">
        <f t="shared" si="3"/>
        <v>0</v>
      </c>
      <c r="N38" s="132">
        <f t="shared" si="3"/>
        <v>0</v>
      </c>
      <c r="O38" s="132">
        <f t="shared" si="3"/>
        <v>0</v>
      </c>
      <c r="P38" s="132">
        <f t="shared" si="3"/>
        <v>0</v>
      </c>
    </row>
    <row r="39" spans="1:16" ht="24.75" customHeight="1">
      <c r="A39" s="166"/>
      <c r="B39" s="160"/>
      <c r="C39" s="143"/>
      <c r="D39" s="154"/>
      <c r="E39" s="139"/>
      <c r="F39" s="140"/>
      <c r="G39" s="132"/>
      <c r="H39" s="141"/>
      <c r="I39" s="132"/>
      <c r="J39" s="142"/>
      <c r="K39" s="142"/>
      <c r="L39" s="142"/>
      <c r="M39" s="132"/>
      <c r="N39" s="132"/>
      <c r="O39" s="132"/>
      <c r="P39" s="132"/>
    </row>
    <row r="40" spans="1:16" s="146" customFormat="1" ht="25.5" customHeight="1">
      <c r="A40" s="168" t="s">
        <v>72</v>
      </c>
      <c r="B40" s="161"/>
      <c r="C40" s="144"/>
      <c r="D40" s="144">
        <f>SUM(D16:D39)</f>
        <v>65500</v>
      </c>
      <c r="E40" s="144">
        <f>SUM(E16:E39)</f>
        <v>4300</v>
      </c>
      <c r="F40" s="145"/>
      <c r="G40" s="144">
        <f>SUM(G16:G39)</f>
        <v>61350</v>
      </c>
      <c r="H40" s="144"/>
      <c r="I40" s="144"/>
      <c r="J40" s="144"/>
      <c r="K40" s="144"/>
      <c r="L40" s="144"/>
      <c r="M40" s="144">
        <f>SUM(M16:M39)</f>
        <v>10650</v>
      </c>
      <c r="N40" s="144">
        <f>SUM(N16:N39)</f>
        <v>6150</v>
      </c>
      <c r="O40" s="144">
        <f>SUM(O16:O39)</f>
        <v>6150</v>
      </c>
      <c r="P40" s="144">
        <f>SUM(P16:P39)</f>
        <v>6100</v>
      </c>
    </row>
    <row r="41" spans="1:16">
      <c r="A41" s="106"/>
      <c r="B41" s="106"/>
      <c r="C41" s="106"/>
      <c r="D41" s="107"/>
      <c r="E41" s="107"/>
      <c r="F41" s="108"/>
      <c r="G41" s="107"/>
      <c r="H41" s="106"/>
      <c r="I41" s="107"/>
      <c r="O41" s="106"/>
      <c r="P41" s="106"/>
    </row>
    <row r="42" spans="1:16">
      <c r="A42" s="106"/>
      <c r="B42" s="106"/>
      <c r="C42" s="106"/>
      <c r="D42" s="107"/>
      <c r="E42" s="107"/>
      <c r="F42" s="108"/>
      <c r="G42" s="107"/>
      <c r="H42" s="106"/>
      <c r="I42" s="107"/>
      <c r="O42" s="106"/>
      <c r="P42" s="106"/>
    </row>
    <row r="43" spans="1:16">
      <c r="A43" s="106" t="s">
        <v>80</v>
      </c>
      <c r="B43" s="106"/>
      <c r="C43" s="106"/>
      <c r="D43" s="107"/>
      <c r="E43" s="107"/>
      <c r="F43" s="108"/>
      <c r="G43" s="107"/>
      <c r="H43" s="106"/>
      <c r="I43" s="107"/>
      <c r="O43" s="106"/>
      <c r="P43" s="106"/>
    </row>
    <row r="44" spans="1:16">
      <c r="A44" s="106"/>
      <c r="B44" s="106"/>
      <c r="C44" s="106"/>
      <c r="D44" s="107"/>
      <c r="E44" s="107"/>
      <c r="F44" s="108"/>
      <c r="G44" s="107"/>
      <c r="H44" s="106"/>
      <c r="I44" s="107"/>
      <c r="O44" s="106"/>
      <c r="P44" s="106"/>
    </row>
    <row r="45" spans="1:16" s="147" customFormat="1" ht="18" customHeight="1">
      <c r="A45" s="106"/>
      <c r="B45" s="106"/>
      <c r="C45" s="106"/>
      <c r="D45" s="106"/>
      <c r="E45" s="106"/>
      <c r="F45" s="108"/>
      <c r="G45" s="106"/>
      <c r="H45" s="101"/>
      <c r="I45" s="107"/>
      <c r="J45" s="106"/>
      <c r="K45" s="106"/>
      <c r="L45" s="106"/>
      <c r="M45" s="106"/>
      <c r="N45" s="106"/>
      <c r="O45" s="106"/>
      <c r="P45" s="106"/>
    </row>
    <row r="46" spans="1:16" s="147" customFormat="1" ht="18" customHeight="1">
      <c r="A46" s="106"/>
      <c r="B46" s="106"/>
      <c r="C46" s="106"/>
      <c r="D46" s="106"/>
      <c r="E46" s="106"/>
      <c r="F46" s="108"/>
      <c r="G46" s="106"/>
      <c r="H46" s="101"/>
      <c r="I46" s="107"/>
      <c r="J46" s="106"/>
      <c r="K46" s="106"/>
      <c r="L46" s="106"/>
      <c r="M46" s="106"/>
      <c r="N46" s="106"/>
      <c r="O46" s="106"/>
      <c r="P46" s="106"/>
    </row>
    <row r="47" spans="1:16" s="147" customFormat="1" ht="18" customHeight="1">
      <c r="A47" s="148"/>
      <c r="B47" s="148"/>
      <c r="C47" s="149"/>
      <c r="D47" s="106"/>
      <c r="E47" s="106"/>
      <c r="F47" s="108"/>
      <c r="G47" s="106"/>
      <c r="H47" s="101"/>
      <c r="I47" s="107"/>
      <c r="J47" s="106"/>
      <c r="K47" s="106"/>
      <c r="L47" s="106"/>
      <c r="M47" s="106"/>
      <c r="N47" s="106"/>
      <c r="O47" s="106"/>
      <c r="P47" s="106"/>
    </row>
    <row r="48" spans="1:16" s="147" customFormat="1" ht="15.9" customHeight="1">
      <c r="A48" s="150"/>
      <c r="B48" s="150"/>
      <c r="C48" s="151"/>
      <c r="D48" s="106"/>
      <c r="E48" s="106"/>
      <c r="F48" s="108"/>
      <c r="G48" s="106"/>
      <c r="H48" s="106"/>
      <c r="I48" s="107"/>
      <c r="J48" s="106"/>
      <c r="K48" s="106"/>
      <c r="L48" s="106"/>
      <c r="M48" s="106"/>
      <c r="N48" s="106"/>
      <c r="O48" s="106"/>
      <c r="P48" s="106"/>
    </row>
    <row r="49" spans="1:16" s="147" customFormat="1" ht="15.9" customHeight="1">
      <c r="A49" s="150"/>
      <c r="B49" s="150"/>
      <c r="C49" s="151"/>
      <c r="D49" s="106"/>
      <c r="E49" s="106"/>
      <c r="F49" s="108"/>
      <c r="G49" s="106"/>
      <c r="H49" s="106"/>
      <c r="I49" s="107"/>
      <c r="J49" s="106"/>
      <c r="K49" s="106"/>
      <c r="L49" s="106"/>
      <c r="M49" s="106"/>
      <c r="N49" s="106"/>
      <c r="O49" s="106"/>
      <c r="P49" s="106"/>
    </row>
    <row r="50" spans="1:16" ht="15.9" customHeight="1">
      <c r="A50" s="150"/>
      <c r="B50" s="150"/>
      <c r="C50" s="151"/>
      <c r="D50" s="106"/>
      <c r="E50" s="106"/>
      <c r="F50" s="108"/>
      <c r="H50" s="106"/>
      <c r="I50" s="107"/>
      <c r="O50" s="106"/>
      <c r="P50" s="106"/>
    </row>
    <row r="51" spans="1:16" ht="15.9" customHeight="1">
      <c r="A51" s="150"/>
      <c r="B51" s="150"/>
      <c r="C51" s="151"/>
      <c r="D51" s="106"/>
      <c r="E51" s="106"/>
      <c r="F51" s="108"/>
      <c r="H51" s="106"/>
      <c r="I51" s="107"/>
      <c r="O51" s="106"/>
      <c r="P51" s="106"/>
    </row>
  </sheetData>
  <dataConsolidate>
    <dataRefs count="2">
      <dataRef ref="B16:B31" sheet="Depreciation Schedule" r:id="rId1"/>
      <dataRef ref="C16:C31" sheet="Depreciation Schedule" r:id="rId2"/>
    </dataRefs>
  </dataConsolidate>
  <phoneticPr fontId="18" type="noConversion"/>
  <printOptions horizontalCentered="1"/>
  <pageMargins left="0.5" right="0.5" top="0.25" bottom="0.25" header="0.5" footer="0.5"/>
  <pageSetup scale="78" orientation="landscape" verticalDpi="300" r:id="rId3"/>
  <headerFooter alignWithMargins="0">
    <oddFooter>&amp;L&amp;8&amp;F  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Productive Hours Sample</vt:lpstr>
      <vt:lpstr>Hourly Rate Calculation</vt:lpstr>
      <vt:lpstr>Depreciation Schedule</vt:lpstr>
      <vt:lpstr>Equip_Subtotal_FY00</vt:lpstr>
      <vt:lpstr>Equip_Subtotal_FY98</vt:lpstr>
      <vt:lpstr>Equip_Subtotal_FY99</vt:lpstr>
      <vt:lpstr>'Depreciation Schedule'!Print_Area</vt:lpstr>
      <vt:lpstr>'Productive Hours Sample'!Print_Area</vt:lpstr>
      <vt:lpstr>'Productive Hours Sample'!prod.hrs</vt:lpstr>
    </vt:vector>
  </TitlesOfParts>
  <Company>Chancellor's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Jeffrey</dc:creator>
  <cp:lastModifiedBy>TOM HOLDFORD</cp:lastModifiedBy>
  <cp:lastPrinted>1999-04-05T15:52:36Z</cp:lastPrinted>
  <dcterms:created xsi:type="dcterms:W3CDTF">1998-03-23T18:51:02Z</dcterms:created>
  <dcterms:modified xsi:type="dcterms:W3CDTF">2015-08-17T18:01:50Z</dcterms:modified>
</cp:coreProperties>
</file>