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PB Budget\Private\Central Resource Administration\Recharge\FY20 Budget - Recharge Process\Certification Forms\"/>
    </mc:Choice>
  </mc:AlternateContent>
  <bookViews>
    <workbookView xWindow="0" yWindow="0" windowWidth="25200" windowHeight="11775" tabRatio="849"/>
  </bookViews>
  <sheets>
    <sheet name="Certification" sheetId="1" r:id="rId1"/>
    <sheet name="9EB8F92457F34BFF90FBA3E00050257" sheetId="15" state="hidden" r:id="rId2"/>
    <sheet name="2EFA6F69CE2F4FFA8F292ED9F9A22D1" sheetId="18" state="hidden" r:id="rId3"/>
    <sheet name="Financial Trends" sheetId="16" r:id="rId4"/>
    <sheet name="Tolerance Calculation" sheetId="19" r:id="rId5"/>
    <sheet name="Narrative" sheetId="12" r:id="rId6"/>
    <sheet name="Rate Sheet &amp; Approval" sheetId="11" r:id="rId7"/>
    <sheet name="Productive Hours" sheetId="3" r:id="rId8"/>
    <sheet name="Hourly Rate Calculation" sheetId="8" r:id="rId9"/>
    <sheet name="Depreciation Schedule" sheetId="7" r:id="rId10"/>
    <sheet name="Mark-up" sheetId="4" r:id="rId11"/>
    <sheet name="Sample Rate No1 " sheetId="6" r:id="rId12"/>
    <sheet name="Sample Rate No2" sheetId="13" r:id="rId13"/>
  </sheets>
  <externalReferences>
    <externalReference r:id="rId14"/>
  </externalReferences>
  <definedNames>
    <definedName name="_xlnm.Print_Area" localSheetId="0">Certification!$A$1:$P$117</definedName>
    <definedName name="_xlnm.Print_Area" localSheetId="9">'Depreciation Schedule'!$A$1:$R$33</definedName>
    <definedName name="_xlnm.Print_Area" localSheetId="8">'Hourly Rate Calculation'!$A$1:$O$54</definedName>
    <definedName name="_xlnm.Print_Area" localSheetId="10">'Mark-up'!$A$1:$O$41</definedName>
    <definedName name="_xlnm.Print_Area" localSheetId="5">Narrative!$A$1:$G$52</definedName>
    <definedName name="_xlnm.Print_Area" localSheetId="7">'Productive Hours'!$A$1:$K$38</definedName>
    <definedName name="_xlnm.Print_Area" localSheetId="6">'Rate Sheet &amp; Approval'!$A$1:$AE$58</definedName>
    <definedName name="_xlnm.Print_Area" localSheetId="11">'Sample Rate No1 '!$A$1:$O$42</definedName>
    <definedName name="_xlnm.Print_Area" localSheetId="12">'Sample Rate No2'!$A$1:$Y$38</definedName>
  </definedNames>
  <calcPr calcId="152511"/>
</workbook>
</file>

<file path=xl/calcChain.xml><?xml version="1.0" encoding="utf-8"?>
<calcChain xmlns="http://schemas.openxmlformats.org/spreadsheetml/2006/main">
  <c r="W38" i="13" l="1"/>
  <c r="U38" i="13"/>
  <c r="S38" i="13"/>
  <c r="Q38" i="13"/>
  <c r="O38" i="13"/>
  <c r="M38" i="13"/>
  <c r="K38" i="13"/>
  <c r="O42" i="6"/>
  <c r="I44" i="8" l="1"/>
  <c r="R100" i="16"/>
  <c r="B98" i="16"/>
  <c r="D92" i="16"/>
  <c r="C87" i="16"/>
  <c r="B82" i="16"/>
  <c r="D76" i="16"/>
  <c r="C82" i="16"/>
  <c r="B95" i="16"/>
  <c r="D89" i="16"/>
  <c r="C84" i="16"/>
  <c r="B79" i="16"/>
  <c r="D95" i="16"/>
  <c r="D79" i="16"/>
  <c r="D94" i="16"/>
  <c r="C89" i="16"/>
  <c r="B84" i="16"/>
  <c r="D78" i="16"/>
  <c r="B93" i="16"/>
  <c r="C78" i="16"/>
  <c r="B63" i="16"/>
  <c r="D57" i="16"/>
  <c r="C52" i="16"/>
  <c r="B47" i="16"/>
  <c r="C59" i="16"/>
  <c r="D66" i="16"/>
  <c r="C61" i="16"/>
  <c r="B56" i="16"/>
  <c r="D50" i="16"/>
  <c r="C45" i="16"/>
  <c r="D56" i="16"/>
  <c r="C66" i="16"/>
  <c r="B61" i="16"/>
  <c r="D55" i="16"/>
  <c r="C50" i="16"/>
  <c r="B66" i="16"/>
  <c r="B50" i="16"/>
  <c r="C32" i="16"/>
  <c r="B27" i="16"/>
  <c r="D21" i="16"/>
  <c r="C16" i="16"/>
  <c r="C31" i="16"/>
  <c r="D34" i="16"/>
  <c r="C29" i="16"/>
  <c r="B24" i="16"/>
  <c r="D18" i="16"/>
  <c r="C13" i="16"/>
  <c r="B22" i="16"/>
  <c r="C34" i="16"/>
  <c r="B29" i="16"/>
  <c r="D23" i="16"/>
  <c r="C18" i="16"/>
  <c r="D20" i="16"/>
  <c r="B86" i="16"/>
  <c r="B77" i="16"/>
  <c r="B83" i="16"/>
  <c r="D98" i="16"/>
  <c r="D82" i="16"/>
  <c r="B67" i="16"/>
  <c r="B51" i="16"/>
  <c r="C65" i="16"/>
  <c r="C49" i="16"/>
  <c r="B65" i="16"/>
  <c r="B49" i="16"/>
  <c r="B31" i="16"/>
  <c r="C33" i="16"/>
  <c r="B28" i="16"/>
  <c r="B18" i="16"/>
  <c r="D27" i="16"/>
  <c r="R99" i="16"/>
  <c r="R69" i="16"/>
  <c r="C95" i="16"/>
  <c r="B90" i="16"/>
  <c r="D84" i="16"/>
  <c r="C79" i="16"/>
  <c r="C90" i="16"/>
  <c r="D97" i="16"/>
  <c r="C92" i="16"/>
  <c r="B87" i="16"/>
  <c r="D81" i="16"/>
  <c r="C76" i="16"/>
  <c r="D87" i="16"/>
  <c r="C97" i="16"/>
  <c r="B92" i="16"/>
  <c r="D86" i="16"/>
  <c r="C81" i="16"/>
  <c r="B76" i="16"/>
  <c r="B85" i="16"/>
  <c r="D65" i="16"/>
  <c r="C60" i="16"/>
  <c r="B55" i="16"/>
  <c r="D49" i="16"/>
  <c r="C67" i="16"/>
  <c r="C51" i="16"/>
  <c r="B64" i="16"/>
  <c r="D58" i="16"/>
  <c r="C53" i="16"/>
  <c r="B48" i="16"/>
  <c r="D64" i="16"/>
  <c r="D48" i="16"/>
  <c r="D63" i="16"/>
  <c r="C58" i="16"/>
  <c r="B53" i="16"/>
  <c r="D47" i="16"/>
  <c r="B58" i="16"/>
  <c r="B35" i="16"/>
  <c r="D29" i="16"/>
  <c r="C24" i="16"/>
  <c r="B19" i="16"/>
  <c r="D13" i="16"/>
  <c r="C23" i="16"/>
  <c r="B32" i="16"/>
  <c r="D26" i="16"/>
  <c r="C21" i="16"/>
  <c r="B16" i="16"/>
  <c r="B30" i="16"/>
  <c r="B14" i="16"/>
  <c r="D31" i="16"/>
  <c r="C26" i="16"/>
  <c r="B21" i="16"/>
  <c r="D15" i="16"/>
  <c r="D28" i="16"/>
  <c r="C15" i="16"/>
  <c r="D96" i="16"/>
  <c r="D80" i="16"/>
  <c r="C88" i="16"/>
  <c r="D91" i="16"/>
  <c r="C93" i="16"/>
  <c r="C77" i="16"/>
  <c r="D61" i="16"/>
  <c r="D45" i="16"/>
  <c r="B60" i="16"/>
  <c r="B45" i="16"/>
  <c r="D59" i="16"/>
  <c r="B62" i="16"/>
  <c r="C20" i="16"/>
  <c r="C27" i="16"/>
  <c r="D22" i="16"/>
  <c r="B33" i="16"/>
  <c r="B17" i="16"/>
  <c r="D16" i="16"/>
  <c r="R68" i="16"/>
  <c r="B94" i="16"/>
  <c r="D88" i="16"/>
  <c r="C83" i="16"/>
  <c r="B78" i="16"/>
  <c r="C86" i="16"/>
  <c r="C96" i="16"/>
  <c r="B91" i="16"/>
  <c r="D85" i="16"/>
  <c r="C80" i="16"/>
  <c r="C98" i="16"/>
  <c r="D83" i="16"/>
  <c r="B96" i="16"/>
  <c r="D90" i="16"/>
  <c r="C85" i="16"/>
  <c r="B80" i="16"/>
  <c r="B97" i="16"/>
  <c r="B81" i="16"/>
  <c r="C64" i="16"/>
  <c r="B59" i="16"/>
  <c r="D53" i="16"/>
  <c r="C48" i="16"/>
  <c r="C63" i="16"/>
  <c r="C47" i="16"/>
  <c r="D62" i="16"/>
  <c r="C57" i="16"/>
  <c r="B52" i="16"/>
  <c r="D46" i="16"/>
  <c r="D60" i="16"/>
  <c r="D67" i="16"/>
  <c r="C62" i="16"/>
  <c r="B57" i="16"/>
  <c r="D51" i="16"/>
  <c r="C46" i="16"/>
  <c r="B54" i="16"/>
  <c r="D33" i="16"/>
  <c r="C28" i="16"/>
  <c r="B23" i="16"/>
  <c r="D17" i="16"/>
  <c r="C35" i="16"/>
  <c r="C19" i="16"/>
  <c r="D30" i="16"/>
  <c r="C25" i="16"/>
  <c r="B20" i="16"/>
  <c r="D14" i="16"/>
  <c r="B26" i="16"/>
  <c r="D35" i="16"/>
  <c r="C30" i="16"/>
  <c r="B25" i="16"/>
  <c r="D19" i="16"/>
  <c r="C14" i="16"/>
  <c r="D24" i="16"/>
  <c r="B13" i="16"/>
  <c r="C91" i="16"/>
  <c r="C94" i="16"/>
  <c r="D93" i="16"/>
  <c r="D77" i="16"/>
  <c r="B88" i="16"/>
  <c r="B89" i="16"/>
  <c r="C56" i="16"/>
  <c r="C55" i="16"/>
  <c r="D54" i="16"/>
  <c r="D52" i="16"/>
  <c r="C54" i="16"/>
  <c r="B46" i="16"/>
  <c r="D25" i="16"/>
  <c r="B15" i="16"/>
  <c r="C17" i="16"/>
  <c r="B34" i="16"/>
  <c r="C22" i="16"/>
  <c r="D32" i="16"/>
  <c r="U54" i="11" l="1"/>
  <c r="M54" i="11"/>
  <c r="K32" i="3" l="1"/>
  <c r="J32" i="3"/>
  <c r="I16" i="4" l="1"/>
  <c r="I13" i="4"/>
  <c r="M13" i="4" s="1"/>
  <c r="F14" i="19"/>
  <c r="F27" i="19"/>
  <c r="D16" i="19"/>
  <c r="J14" i="19"/>
  <c r="L27" i="19"/>
  <c r="P14" i="19"/>
  <c r="T40" i="19"/>
  <c r="S42" i="19"/>
  <c r="S28" i="19"/>
  <c r="S14" i="19"/>
  <c r="T27" i="19"/>
  <c r="C41" i="19"/>
  <c r="G27" i="19"/>
  <c r="U29" i="19"/>
  <c r="H27" i="19"/>
  <c r="Z14" i="19"/>
  <c r="L42" i="19"/>
  <c r="O41" i="19"/>
  <c r="G28" i="19"/>
  <c r="Q15" i="19"/>
  <c r="C29" i="19"/>
  <c r="C15" i="19"/>
  <c r="N27" i="19"/>
  <c r="R29" i="19"/>
  <c r="O40" i="19"/>
  <c r="G41" i="19"/>
  <c r="C28" i="19"/>
  <c r="X14" i="19"/>
  <c r="J29" i="19"/>
  <c r="Q40" i="19"/>
  <c r="U15" i="19"/>
  <c r="R15" i="19"/>
  <c r="B28" i="19"/>
  <c r="R28" i="19"/>
  <c r="K40" i="19"/>
  <c r="S29" i="19"/>
  <c r="C40" i="16"/>
  <c r="B30" i="19"/>
  <c r="L29" i="19"/>
  <c r="V29" i="19"/>
  <c r="H28" i="19"/>
  <c r="E15" i="19"/>
  <c r="W29" i="19"/>
  <c r="V42" i="19"/>
  <c r="T41" i="19"/>
  <c r="J16" i="19"/>
  <c r="M29" i="19"/>
  <c r="F42" i="19"/>
  <c r="Y27" i="19"/>
  <c r="Q28" i="19"/>
  <c r="J40" i="19"/>
  <c r="Q42" i="19"/>
  <c r="S41" i="19"/>
  <c r="O42" i="19"/>
  <c r="H41" i="19"/>
  <c r="Z17" i="19"/>
  <c r="Q14" i="19"/>
  <c r="Z16" i="19"/>
  <c r="T14" i="19"/>
  <c r="X42" i="19"/>
  <c r="V40" i="19"/>
  <c r="Y40" i="19"/>
  <c r="C14" i="19"/>
  <c r="N28" i="19"/>
  <c r="E40" i="19"/>
  <c r="I16" i="19"/>
  <c r="N41" i="19"/>
  <c r="L15" i="19"/>
  <c r="Z29" i="19"/>
  <c r="I41" i="19"/>
  <c r="U14" i="19"/>
  <c r="T28" i="19"/>
  <c r="D29" i="19"/>
  <c r="B14" i="19"/>
  <c r="Y29" i="19"/>
  <c r="M41" i="19"/>
  <c r="W42" i="19"/>
  <c r="C16" i="19"/>
  <c r="T29" i="19"/>
  <c r="I14" i="19"/>
  <c r="R14" i="19"/>
  <c r="E14" i="19"/>
  <c r="C27" i="19"/>
  <c r="I9" i="19"/>
  <c r="J27" i="19"/>
  <c r="D40" i="19"/>
  <c r="L41" i="19"/>
  <c r="N16" i="19"/>
  <c r="W27" i="19"/>
  <c r="I40" i="19"/>
  <c r="Z27" i="19"/>
  <c r="T42" i="19"/>
  <c r="D28" i="19"/>
  <c r="K29" i="19"/>
  <c r="W28" i="19"/>
  <c r="P15" i="19"/>
  <c r="I42" i="19"/>
  <c r="O29" i="19"/>
  <c r="U42" i="19"/>
  <c r="L40" i="19"/>
  <c r="H42" i="19"/>
  <c r="N43" i="19"/>
  <c r="G29" i="19"/>
  <c r="W16" i="19"/>
  <c r="W15" i="19"/>
  <c r="G15" i="19"/>
  <c r="Y41" i="19"/>
  <c r="M40" i="19"/>
  <c r="F29" i="19"/>
  <c r="O16" i="19"/>
  <c r="X27" i="19"/>
  <c r="J41" i="19"/>
  <c r="K27" i="19"/>
  <c r="G40" i="19"/>
  <c r="S16" i="19"/>
  <c r="X40" i="19"/>
  <c r="R42" i="19"/>
  <c r="M27" i="19"/>
  <c r="E16" i="19"/>
  <c r="Q41" i="19"/>
  <c r="U16" i="19"/>
  <c r="D27" i="19"/>
  <c r="O15" i="19"/>
  <c r="N30" i="19"/>
  <c r="X28" i="19"/>
  <c r="K42" i="19"/>
  <c r="W14" i="19"/>
  <c r="J42" i="19"/>
  <c r="M16" i="19"/>
  <c r="J28" i="19"/>
  <c r="T16" i="19"/>
  <c r="U27" i="19"/>
  <c r="V14" i="19"/>
  <c r="Y16" i="19"/>
  <c r="I15" i="19"/>
  <c r="H16" i="19"/>
  <c r="D41" i="19"/>
  <c r="P27" i="19"/>
  <c r="W40" i="19"/>
  <c r="Y15" i="19"/>
  <c r="Z28" i="19"/>
  <c r="P42" i="19"/>
  <c r="G42" i="19"/>
  <c r="C40" i="19"/>
  <c r="B17" i="19"/>
  <c r="E28" i="19"/>
  <c r="L16" i="19"/>
  <c r="F40" i="19"/>
  <c r="G16" i="19"/>
  <c r="O14" i="19"/>
  <c r="C9" i="16"/>
  <c r="M14" i="19"/>
  <c r="V15" i="19"/>
  <c r="U40" i="19"/>
  <c r="O28" i="19"/>
  <c r="J15" i="19"/>
  <c r="D14" i="19"/>
  <c r="T15" i="19"/>
  <c r="B41" i="19"/>
  <c r="V41" i="19"/>
  <c r="R41" i="19"/>
  <c r="P28" i="19"/>
  <c r="H15" i="19"/>
  <c r="Z41" i="19"/>
  <c r="Y14" i="19"/>
  <c r="Z30" i="19"/>
  <c r="I29" i="19"/>
  <c r="E29" i="19"/>
  <c r="G14" i="19"/>
  <c r="N15" i="19"/>
  <c r="E42" i="19"/>
  <c r="R40" i="19"/>
  <c r="Q16" i="19"/>
  <c r="F28" i="19"/>
  <c r="N40" i="19"/>
  <c r="L14" i="19"/>
  <c r="U28" i="19"/>
  <c r="P29" i="19"/>
  <c r="S27" i="19"/>
  <c r="B16" i="19"/>
  <c r="O27" i="19"/>
  <c r="R27" i="19"/>
  <c r="K16" i="19"/>
  <c r="K15" i="19"/>
  <c r="P16" i="19"/>
  <c r="I28" i="19"/>
  <c r="Q27" i="19"/>
  <c r="W41" i="19"/>
  <c r="B42" i="19"/>
  <c r="I27" i="19"/>
  <c r="M28" i="19"/>
  <c r="I35" i="19"/>
  <c r="B40" i="19"/>
  <c r="X16" i="19"/>
  <c r="X29" i="19"/>
  <c r="M42" i="19"/>
  <c r="L28" i="19"/>
  <c r="P41" i="19"/>
  <c r="N14" i="19"/>
  <c r="S15" i="19"/>
  <c r="P40" i="19"/>
  <c r="B29" i="19"/>
  <c r="K28" i="19"/>
  <c r="C72" i="16"/>
  <c r="Z40" i="19"/>
  <c r="K14" i="19"/>
  <c r="N17" i="19"/>
  <c r="X41" i="19"/>
  <c r="D42" i="19"/>
  <c r="V16" i="19"/>
  <c r="I22" i="19"/>
  <c r="H29" i="19"/>
  <c r="R16" i="19"/>
  <c r="U41" i="19"/>
  <c r="X15" i="19"/>
  <c r="N42" i="19"/>
  <c r="Z15" i="19"/>
  <c r="F15" i="19"/>
  <c r="E41" i="19"/>
  <c r="F16" i="19"/>
  <c r="Y28" i="19"/>
  <c r="H14" i="19"/>
  <c r="F41" i="19"/>
  <c r="B15" i="19"/>
  <c r="E27" i="19"/>
  <c r="Z43" i="19"/>
  <c r="S40" i="19"/>
  <c r="M15" i="19"/>
  <c r="V27" i="19"/>
  <c r="H40" i="19"/>
  <c r="B43" i="19"/>
  <c r="Y42" i="19"/>
  <c r="Z42" i="19"/>
  <c r="C42" i="19"/>
  <c r="Q29" i="19"/>
  <c r="D15" i="19"/>
  <c r="N29" i="19"/>
  <c r="K41" i="19"/>
  <c r="V28" i="19"/>
  <c r="B27" i="19"/>
  <c r="C43" i="19" l="1"/>
  <c r="D43" i="19" s="1"/>
  <c r="E43" i="19" s="1"/>
  <c r="F43" i="19" s="1"/>
  <c r="G43" i="19" s="1"/>
  <c r="H43" i="19" s="1"/>
  <c r="I43" i="19" s="1"/>
  <c r="J43" i="19" s="1"/>
  <c r="K43" i="19" s="1"/>
  <c r="L43" i="19" s="1"/>
  <c r="M43" i="19" s="1"/>
  <c r="O43" i="19" s="1"/>
  <c r="P43" i="19" s="1"/>
  <c r="Q43" i="19" s="1"/>
  <c r="R43" i="19" s="1"/>
  <c r="S43" i="19" s="1"/>
  <c r="T43" i="19" s="1"/>
  <c r="U43" i="19" s="1"/>
  <c r="V43" i="19" s="1"/>
  <c r="W43" i="19" s="1"/>
  <c r="X43" i="19" s="1"/>
  <c r="Y43" i="19" s="1"/>
  <c r="H45" i="19" s="1"/>
  <c r="C30" i="19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O30" i="19" s="1"/>
  <c r="P30" i="19" s="1"/>
  <c r="Q30" i="19" s="1"/>
  <c r="R30" i="19" s="1"/>
  <c r="S30" i="19" s="1"/>
  <c r="T30" i="19" s="1"/>
  <c r="U30" i="19" s="1"/>
  <c r="V30" i="19" s="1"/>
  <c r="W30" i="19" s="1"/>
  <c r="X30" i="19" s="1"/>
  <c r="Y30" i="19" s="1"/>
  <c r="H32" i="19" s="1"/>
  <c r="C17" i="19"/>
  <c r="D17" i="19" s="1"/>
  <c r="E17" i="19" s="1"/>
  <c r="F17" i="19" s="1"/>
  <c r="G17" i="19" s="1"/>
  <c r="H17" i="19" s="1"/>
  <c r="I17" i="19" s="1"/>
  <c r="J17" i="19" s="1"/>
  <c r="K17" i="19" s="1"/>
  <c r="L17" i="19" s="1"/>
  <c r="M17" i="19" s="1"/>
  <c r="O17" i="19" s="1"/>
  <c r="P17" i="19" s="1"/>
  <c r="Q17" i="19" s="1"/>
  <c r="R17" i="19" s="1"/>
  <c r="S17" i="19" s="1"/>
  <c r="T17" i="19" s="1"/>
  <c r="U17" i="19" s="1"/>
  <c r="V17" i="19" s="1"/>
  <c r="W17" i="19" s="1"/>
  <c r="X17" i="19" s="1"/>
  <c r="Y17" i="19" s="1"/>
  <c r="H19" i="19" s="1"/>
  <c r="H44" i="19"/>
  <c r="H31" i="19"/>
  <c r="H18" i="19"/>
  <c r="O13" i="4"/>
  <c r="M16" i="4"/>
  <c r="O16" i="4" s="1"/>
  <c r="I19" i="4"/>
  <c r="K26" i="13"/>
  <c r="W19" i="13"/>
  <c r="U19" i="13"/>
  <c r="S19" i="13"/>
  <c r="Q19" i="13"/>
  <c r="O19" i="13"/>
  <c r="M19" i="13"/>
  <c r="K19" i="13"/>
  <c r="W17" i="13"/>
  <c r="U17" i="13"/>
  <c r="S17" i="13"/>
  <c r="Q17" i="13"/>
  <c r="O17" i="13"/>
  <c r="M17" i="13"/>
  <c r="K17" i="13"/>
  <c r="W7" i="13"/>
  <c r="U7" i="13"/>
  <c r="S7" i="13"/>
  <c r="Q7" i="13"/>
  <c r="O7" i="13"/>
  <c r="M7" i="13"/>
  <c r="K7" i="13"/>
  <c r="I17" i="6"/>
  <c r="I15" i="6"/>
  <c r="I13" i="6"/>
  <c r="M13" i="6" s="1"/>
  <c r="O13" i="6" s="1"/>
  <c r="I20" i="6" l="1"/>
  <c r="M19" i="4"/>
  <c r="O19" i="4"/>
  <c r="O30" i="4" s="1"/>
  <c r="Y7" i="13"/>
  <c r="M17" i="6"/>
  <c r="O17" i="6" s="1"/>
  <c r="M15" i="6"/>
  <c r="M20" i="6" l="1"/>
  <c r="O15" i="6"/>
  <c r="O20" i="6" s="1"/>
  <c r="O33" i="6" s="1"/>
  <c r="O38" i="6" s="1"/>
  <c r="J24" i="13" l="1"/>
  <c r="W22" i="13"/>
  <c r="J22" i="13" s="1"/>
  <c r="W21" i="13"/>
  <c r="J21" i="13" s="1"/>
  <c r="W20" i="13"/>
  <c r="K20" i="13"/>
  <c r="M16" i="13"/>
  <c r="J16" i="13" s="1"/>
  <c r="J12" i="13"/>
  <c r="F12" i="13"/>
  <c r="J11" i="13"/>
  <c r="F11" i="13"/>
  <c r="J10" i="13"/>
  <c r="F10" i="13"/>
  <c r="J9" i="13"/>
  <c r="F9" i="13"/>
  <c r="W28" i="13"/>
  <c r="U28" i="13"/>
  <c r="S28" i="13"/>
  <c r="Q28" i="13"/>
  <c r="O28" i="13"/>
  <c r="M28" i="13"/>
  <c r="J19" i="13" l="1"/>
  <c r="J20" i="13"/>
  <c r="J17" i="13"/>
  <c r="H9" i="13"/>
  <c r="I9" i="13" s="1"/>
  <c r="H10" i="13"/>
  <c r="I10" i="13" s="1"/>
  <c r="H11" i="13"/>
  <c r="I11" i="13" s="1"/>
  <c r="H12" i="13"/>
  <c r="I12" i="13" s="1"/>
  <c r="K28" i="13"/>
  <c r="J28" i="13" s="1"/>
  <c r="Q10" i="13" l="1"/>
  <c r="S10" i="13"/>
  <c r="W10" i="13"/>
  <c r="O10" i="13"/>
  <c r="K10" i="13"/>
  <c r="U10" i="13"/>
  <c r="M10" i="13"/>
  <c r="Q9" i="13"/>
  <c r="J26" i="13"/>
  <c r="W9" i="13"/>
  <c r="O9" i="13"/>
  <c r="I13" i="13"/>
  <c r="K9" i="13"/>
  <c r="U9" i="13"/>
  <c r="M9" i="13"/>
  <c r="S9" i="13"/>
  <c r="Q12" i="13"/>
  <c r="K12" i="13"/>
  <c r="W12" i="13"/>
  <c r="O12" i="13"/>
  <c r="U12" i="13"/>
  <c r="M12" i="13"/>
  <c r="S12" i="13"/>
  <c r="Q11" i="13"/>
  <c r="K11" i="13"/>
  <c r="W11" i="13"/>
  <c r="O11" i="13"/>
  <c r="U11" i="13"/>
  <c r="M11" i="13"/>
  <c r="S11" i="13"/>
  <c r="S13" i="13" l="1"/>
  <c r="S31" i="13" s="1"/>
  <c r="S36" i="13" s="1"/>
  <c r="I31" i="13"/>
  <c r="Q13" i="13"/>
  <c r="Q31" i="13" s="1"/>
  <c r="Q36" i="13" s="1"/>
  <c r="M13" i="13"/>
  <c r="M31" i="13" s="1"/>
  <c r="M36" i="13" s="1"/>
  <c r="O13" i="13"/>
  <c r="O31" i="13" s="1"/>
  <c r="O36" i="13" s="1"/>
  <c r="Y12" i="13"/>
  <c r="U13" i="13"/>
  <c r="U31" i="13" s="1"/>
  <c r="U36" i="13" s="1"/>
  <c r="W13" i="13"/>
  <c r="W31" i="13" s="1"/>
  <c r="W36" i="13" s="1"/>
  <c r="Y11" i="13"/>
  <c r="Y9" i="13"/>
  <c r="K13" i="13"/>
  <c r="K31" i="13" s="1"/>
  <c r="K36" i="13" s="1"/>
  <c r="Y10" i="13"/>
  <c r="J13" i="13" l="1"/>
  <c r="P98" i="16"/>
  <c r="F67" i="16"/>
  <c r="Q87" i="16"/>
  <c r="F78" i="16"/>
  <c r="O59" i="16"/>
  <c r="F60" i="16"/>
  <c r="G57" i="16"/>
  <c r="M57" i="16"/>
  <c r="K87" i="16"/>
  <c r="O57" i="16"/>
  <c r="L55" i="16"/>
  <c r="Q65" i="16"/>
  <c r="M52" i="16"/>
  <c r="E86" i="16"/>
  <c r="O81" i="16"/>
  <c r="E60" i="16"/>
  <c r="Q84" i="16"/>
  <c r="M55" i="16"/>
  <c r="Q93" i="16"/>
  <c r="M79" i="16"/>
  <c r="L64" i="16"/>
  <c r="P86" i="16"/>
  <c r="P82" i="16"/>
  <c r="F80" i="16"/>
  <c r="Q57" i="16"/>
  <c r="H30" i="16"/>
  <c r="E82" i="16"/>
  <c r="F58" i="16"/>
  <c r="F81" i="16"/>
  <c r="H91" i="16"/>
  <c r="N25" i="16"/>
  <c r="R82" i="16"/>
  <c r="K61" i="16"/>
  <c r="P54" i="16"/>
  <c r="O79" i="16"/>
  <c r="N89" i="16"/>
  <c r="J46" i="16"/>
  <c r="J88" i="16"/>
  <c r="O76" i="16"/>
  <c r="H49" i="16"/>
  <c r="L89" i="16"/>
  <c r="F57" i="16"/>
  <c r="M65" i="16"/>
  <c r="P45" i="16"/>
  <c r="M98" i="16"/>
  <c r="I13" i="16"/>
  <c r="O84" i="16"/>
  <c r="P26" i="16"/>
  <c r="P78" i="16"/>
  <c r="O82" i="16"/>
  <c r="K92" i="16"/>
  <c r="N60" i="16"/>
  <c r="P95" i="16"/>
  <c r="N55" i="16"/>
  <c r="K88" i="16"/>
  <c r="O64" i="16"/>
  <c r="L84" i="16"/>
  <c r="Q78" i="16"/>
  <c r="G82" i="16"/>
  <c r="I50" i="16"/>
  <c r="K52" i="16"/>
  <c r="F97" i="16"/>
  <c r="H66" i="16"/>
  <c r="Q82" i="16"/>
  <c r="P53" i="16"/>
  <c r="I95" i="16"/>
  <c r="O89" i="16"/>
  <c r="N57" i="16"/>
  <c r="G98" i="16"/>
  <c r="J91" i="16"/>
  <c r="E59" i="16"/>
  <c r="F56" i="16"/>
  <c r="E93" i="16"/>
  <c r="E95" i="16"/>
  <c r="K48" i="16"/>
  <c r="G55" i="16"/>
  <c r="G97" i="16"/>
  <c r="E23" i="16"/>
  <c r="P47" i="16"/>
  <c r="J80" i="16"/>
  <c r="F45" i="16"/>
  <c r="I92" i="16"/>
  <c r="J67" i="16"/>
  <c r="L15" i="16"/>
  <c r="K65" i="16"/>
  <c r="N92" i="16"/>
  <c r="E69" i="16"/>
  <c r="F66" i="16"/>
  <c r="E96" i="16"/>
  <c r="N30" i="16"/>
  <c r="N56" i="16"/>
  <c r="Q54" i="16"/>
  <c r="L98" i="16"/>
  <c r="F86" i="16"/>
  <c r="I49" i="16"/>
  <c r="M62" i="16"/>
  <c r="P57" i="16"/>
  <c r="Q21" i="16"/>
  <c r="Q79" i="16"/>
  <c r="E34" i="16"/>
  <c r="I53" i="16"/>
  <c r="L33" i="16"/>
  <c r="F76" i="16"/>
  <c r="G58" i="16"/>
  <c r="L97" i="16"/>
  <c r="H88" i="16"/>
  <c r="O66" i="16"/>
  <c r="P84" i="16"/>
  <c r="Q77" i="16"/>
  <c r="G53" i="16"/>
  <c r="G46" i="16"/>
  <c r="H84" i="16"/>
  <c r="H16" i="16"/>
  <c r="Q95" i="16"/>
  <c r="I67" i="16"/>
  <c r="F61" i="16"/>
  <c r="O48" i="16"/>
  <c r="P80" i="16"/>
  <c r="K21" i="16"/>
  <c r="Q85" i="16"/>
  <c r="I52" i="16"/>
  <c r="J22" i="16"/>
  <c r="P33" i="16"/>
  <c r="L31" i="16"/>
  <c r="J84" i="16"/>
  <c r="R97" i="16"/>
  <c r="R36" i="16"/>
  <c r="I77" i="16"/>
  <c r="F15" i="16"/>
  <c r="K60" i="16"/>
  <c r="P18" i="16"/>
  <c r="O93" i="16"/>
  <c r="E50" i="16"/>
  <c r="J66" i="16"/>
  <c r="Q34" i="16"/>
  <c r="I66" i="16"/>
  <c r="M18" i="16"/>
  <c r="J79" i="16"/>
  <c r="N98" i="16"/>
  <c r="N85" i="16"/>
  <c r="J85" i="16"/>
  <c r="E89" i="16"/>
  <c r="F59" i="16"/>
  <c r="N66" i="16"/>
  <c r="E67" i="16"/>
  <c r="E61" i="16"/>
  <c r="P94" i="16"/>
  <c r="Q90" i="16"/>
  <c r="L93" i="16"/>
  <c r="Q94" i="16"/>
  <c r="K53" i="16"/>
  <c r="E55" i="16"/>
  <c r="R63" i="16"/>
  <c r="P90" i="16"/>
  <c r="Q81" i="16"/>
  <c r="O58" i="16"/>
  <c r="O97" i="16"/>
  <c r="R93" i="16"/>
  <c r="O78" i="16"/>
  <c r="H80" i="16"/>
  <c r="O35" i="16"/>
  <c r="F83" i="16"/>
  <c r="L92" i="16"/>
  <c r="F96" i="16"/>
  <c r="Q91" i="16"/>
  <c r="Q66" i="16"/>
  <c r="K84" i="16"/>
  <c r="O65" i="16"/>
  <c r="E32" i="16"/>
  <c r="Q64" i="16"/>
  <c r="R51" i="16"/>
  <c r="H67" i="16"/>
  <c r="F55" i="16"/>
  <c r="L90" i="16"/>
  <c r="M54" i="16"/>
  <c r="N81" i="16"/>
  <c r="J54" i="16"/>
  <c r="F53" i="16"/>
  <c r="M66" i="16"/>
  <c r="O92" i="16"/>
  <c r="L58" i="16"/>
  <c r="G90" i="16"/>
  <c r="K98" i="16"/>
  <c r="N51" i="16"/>
  <c r="M21" i="16"/>
  <c r="Q83" i="16"/>
  <c r="N59" i="16"/>
  <c r="E47" i="16"/>
  <c r="P49" i="16"/>
  <c r="H64" i="16"/>
  <c r="P91" i="16"/>
  <c r="O45" i="16"/>
  <c r="F23" i="16"/>
  <c r="R89" i="16"/>
  <c r="R53" i="16"/>
  <c r="O95" i="16"/>
  <c r="J86" i="16"/>
  <c r="K66" i="16"/>
  <c r="F13" i="16"/>
  <c r="H98" i="16"/>
  <c r="J56" i="16"/>
  <c r="H51" i="16"/>
  <c r="E81" i="16"/>
  <c r="G51" i="16"/>
  <c r="Q53" i="16"/>
  <c r="M94" i="16"/>
  <c r="E64" i="16"/>
  <c r="F84" i="16"/>
  <c r="L60" i="16"/>
  <c r="E58" i="16"/>
  <c r="J77" i="16"/>
  <c r="R65" i="16"/>
  <c r="R78" i="16"/>
  <c r="F49" i="16"/>
  <c r="L62" i="16"/>
  <c r="J63" i="16"/>
  <c r="E57" i="16"/>
  <c r="H60" i="16"/>
  <c r="I80" i="16"/>
  <c r="R88" i="16"/>
  <c r="N80" i="16"/>
  <c r="G56" i="16"/>
  <c r="K90" i="16"/>
  <c r="P83" i="16"/>
  <c r="G61" i="16"/>
  <c r="E99" i="16"/>
  <c r="O83" i="16"/>
  <c r="L45" i="16"/>
  <c r="O98" i="16"/>
  <c r="L65" i="16"/>
  <c r="I56" i="16"/>
  <c r="J49" i="16"/>
  <c r="J61" i="16"/>
  <c r="O53" i="16"/>
  <c r="M53" i="16"/>
  <c r="N86" i="16"/>
  <c r="G92" i="16"/>
  <c r="E87" i="16"/>
  <c r="I65" i="16"/>
  <c r="R90" i="16"/>
  <c r="R92" i="16"/>
  <c r="P65" i="16"/>
  <c r="I91" i="16"/>
  <c r="N46" i="16"/>
  <c r="F50" i="16"/>
  <c r="H89" i="16"/>
  <c r="F88" i="16"/>
  <c r="J98" i="16"/>
  <c r="N15" i="16"/>
  <c r="M48" i="16"/>
  <c r="I29" i="16"/>
  <c r="R20" i="16"/>
  <c r="E45" i="16"/>
  <c r="I79" i="16"/>
  <c r="N96" i="16"/>
  <c r="I55" i="16"/>
  <c r="K94" i="16"/>
  <c r="K67" i="16"/>
  <c r="J96" i="16"/>
  <c r="M91" i="16"/>
  <c r="L85" i="16"/>
  <c r="N65" i="16"/>
  <c r="N97" i="16"/>
  <c r="M78" i="16"/>
  <c r="H65" i="16"/>
  <c r="L80" i="16"/>
  <c r="M76" i="16"/>
  <c r="M47" i="16"/>
  <c r="R83" i="16"/>
  <c r="G95" i="16"/>
  <c r="P58" i="16"/>
  <c r="Q52" i="16"/>
  <c r="M32" i="16"/>
  <c r="I88" i="16"/>
  <c r="I59" i="16"/>
  <c r="H87" i="16"/>
  <c r="Q13" i="16"/>
  <c r="L53" i="16"/>
  <c r="N18" i="16"/>
  <c r="L95" i="16"/>
  <c r="Q46" i="16"/>
  <c r="K28" i="16"/>
  <c r="P55" i="16"/>
  <c r="N26" i="16"/>
  <c r="F52" i="16"/>
  <c r="R96" i="16"/>
  <c r="F77" i="16"/>
  <c r="O88" i="16"/>
  <c r="J60" i="16"/>
  <c r="E85" i="16"/>
  <c r="H58" i="16"/>
  <c r="N61" i="16"/>
  <c r="N91" i="16"/>
  <c r="R94" i="16"/>
  <c r="I97" i="16"/>
  <c r="R86" i="16"/>
  <c r="E68" i="16"/>
  <c r="M20" i="16"/>
  <c r="P61" i="16"/>
  <c r="L35" i="16"/>
  <c r="M95" i="16"/>
  <c r="P79" i="16"/>
  <c r="I93" i="16"/>
  <c r="E63" i="16"/>
  <c r="I89" i="16"/>
  <c r="N62" i="16"/>
  <c r="J82" i="16"/>
  <c r="L54" i="16"/>
  <c r="L59" i="16"/>
  <c r="I54" i="16"/>
  <c r="O55" i="16"/>
  <c r="L51" i="16"/>
  <c r="H95" i="16"/>
  <c r="R46" i="16"/>
  <c r="E84" i="16"/>
  <c r="M88" i="16"/>
  <c r="R76" i="16"/>
  <c r="P92" i="16"/>
  <c r="H50" i="16"/>
  <c r="G87" i="16"/>
  <c r="J97" i="16"/>
  <c r="G65" i="16"/>
  <c r="N90" i="16"/>
  <c r="H63" i="16"/>
  <c r="G66" i="16"/>
  <c r="F47" i="16"/>
  <c r="H92" i="16"/>
  <c r="G91" i="16"/>
  <c r="L50" i="16"/>
  <c r="K14" i="16"/>
  <c r="K57" i="16"/>
  <c r="E80" i="16"/>
  <c r="G88" i="16"/>
  <c r="G86" i="16"/>
  <c r="O30" i="16"/>
  <c r="M49" i="16"/>
  <c r="L56" i="16"/>
  <c r="M83" i="16"/>
  <c r="O62" i="16"/>
  <c r="Q50" i="16"/>
  <c r="G26" i="16"/>
  <c r="E46" i="16"/>
  <c r="R64" i="16"/>
  <c r="G96" i="16"/>
  <c r="L77" i="16"/>
  <c r="K76" i="16"/>
  <c r="O31" i="16"/>
  <c r="I86" i="16"/>
  <c r="M60" i="16"/>
  <c r="R87" i="16"/>
  <c r="E17" i="16"/>
  <c r="N49" i="16"/>
  <c r="P35" i="16"/>
  <c r="H47" i="16"/>
  <c r="R30" i="16"/>
  <c r="J94" i="16"/>
  <c r="L67" i="16"/>
  <c r="K81" i="16"/>
  <c r="R50" i="16"/>
  <c r="O49" i="16"/>
  <c r="G67" i="16"/>
  <c r="N82" i="16"/>
  <c r="F91" i="16"/>
  <c r="F65" i="16"/>
  <c r="F16" i="16"/>
  <c r="P60" i="16"/>
  <c r="J57" i="16"/>
  <c r="J87" i="16"/>
  <c r="F26" i="16"/>
  <c r="K82" i="16"/>
  <c r="I58" i="16"/>
  <c r="K64" i="16"/>
  <c r="M59" i="16"/>
  <c r="E30" i="16"/>
  <c r="M89" i="16"/>
  <c r="O86" i="16"/>
  <c r="P23" i="16"/>
  <c r="E54" i="16"/>
  <c r="O27" i="16"/>
  <c r="P48" i="16"/>
  <c r="H14" i="16"/>
  <c r="F89" i="16"/>
  <c r="M64" i="16"/>
  <c r="I63" i="16"/>
  <c r="R98" i="16"/>
  <c r="I84" i="16"/>
  <c r="Q23" i="16"/>
  <c r="J45" i="16"/>
  <c r="G54" i="16"/>
  <c r="I62" i="16"/>
  <c r="J76" i="16"/>
  <c r="I30" i="16"/>
  <c r="F46" i="16"/>
  <c r="M85" i="16"/>
  <c r="N52" i="16"/>
  <c r="E91" i="16"/>
  <c r="E90" i="16"/>
  <c r="Q59" i="16"/>
  <c r="M45" i="16"/>
  <c r="N67" i="16"/>
  <c r="O85" i="16"/>
  <c r="H61" i="16"/>
  <c r="I90" i="16"/>
  <c r="P46" i="16"/>
  <c r="F94" i="16"/>
  <c r="Q61" i="16"/>
  <c r="K77" i="16"/>
  <c r="R67" i="16"/>
  <c r="O52" i="16"/>
  <c r="Q86" i="16"/>
  <c r="R52" i="16"/>
  <c r="F92" i="16"/>
  <c r="L19" i="16"/>
  <c r="H55" i="16"/>
  <c r="Q51" i="16"/>
  <c r="Q80" i="16"/>
  <c r="M61" i="16"/>
  <c r="M67" i="16"/>
  <c r="H79" i="16"/>
  <c r="H83" i="16"/>
  <c r="K55" i="16"/>
  <c r="E77" i="16"/>
  <c r="L91" i="16"/>
  <c r="E92" i="16"/>
  <c r="G80" i="16"/>
  <c r="O50" i="16"/>
  <c r="L86" i="16"/>
  <c r="E79" i="16"/>
  <c r="G79" i="16"/>
  <c r="Q58" i="16"/>
  <c r="L61" i="16"/>
  <c r="H77" i="16"/>
  <c r="N79" i="16"/>
  <c r="L47" i="16"/>
  <c r="P88" i="16"/>
  <c r="M25" i="16"/>
  <c r="R95" i="16"/>
  <c r="G50" i="16"/>
  <c r="F64" i="16"/>
  <c r="L66" i="16"/>
  <c r="P93" i="16"/>
  <c r="J53" i="16"/>
  <c r="Q47" i="16"/>
  <c r="F48" i="16"/>
  <c r="R13" i="16"/>
  <c r="R56" i="16"/>
  <c r="Q60" i="16"/>
  <c r="O46" i="16"/>
  <c r="H46" i="16"/>
  <c r="H93" i="16"/>
  <c r="K86" i="16"/>
  <c r="N50" i="16"/>
  <c r="E83" i="16"/>
  <c r="I81" i="16"/>
  <c r="I47" i="16"/>
  <c r="Q62" i="16"/>
  <c r="P66" i="16"/>
  <c r="E62" i="16"/>
  <c r="R54" i="16"/>
  <c r="L87" i="16"/>
  <c r="I87" i="16"/>
  <c r="H97" i="16"/>
  <c r="O87" i="16"/>
  <c r="F98" i="16"/>
  <c r="M84" i="16"/>
  <c r="M92" i="16"/>
  <c r="Q49" i="16"/>
  <c r="I85" i="16"/>
  <c r="G62" i="16"/>
  <c r="J83" i="16"/>
  <c r="N78" i="16"/>
  <c r="R57" i="16"/>
  <c r="E78" i="16"/>
  <c r="L48" i="16"/>
  <c r="I83" i="16"/>
  <c r="R49" i="16"/>
  <c r="M82" i="16"/>
  <c r="N58" i="16"/>
  <c r="P89" i="16"/>
  <c r="O51" i="16"/>
  <c r="M77" i="16"/>
  <c r="J50" i="16"/>
  <c r="P56" i="16"/>
  <c r="N45" i="16"/>
  <c r="I98" i="16"/>
  <c r="Q63" i="16"/>
  <c r="E88" i="16"/>
  <c r="K96" i="16"/>
  <c r="O80" i="16"/>
  <c r="F85" i="16"/>
  <c r="N84" i="16"/>
  <c r="R60" i="16"/>
  <c r="N53" i="16"/>
  <c r="P97" i="16"/>
  <c r="F63" i="16"/>
  <c r="N47" i="16"/>
  <c r="K54" i="16"/>
  <c r="I17" i="16"/>
  <c r="J24" i="16"/>
  <c r="M33" i="16"/>
  <c r="F90" i="16"/>
  <c r="J30" i="16"/>
  <c r="N17" i="16"/>
  <c r="M23" i="16"/>
  <c r="J95" i="16"/>
  <c r="G35" i="16"/>
  <c r="H81" i="16"/>
  <c r="R17" i="16"/>
  <c r="Q14" i="16"/>
  <c r="K97" i="16"/>
  <c r="Q32" i="16"/>
  <c r="Q20" i="16"/>
  <c r="M24" i="16"/>
  <c r="N54" i="16"/>
  <c r="J15" i="16"/>
  <c r="I48" i="16"/>
  <c r="G33" i="16"/>
  <c r="F24" i="16"/>
  <c r="P16" i="16"/>
  <c r="I82" i="16"/>
  <c r="Q33" i="16"/>
  <c r="R29" i="16"/>
  <c r="N23" i="16"/>
  <c r="I22" i="16"/>
  <c r="O19" i="16"/>
  <c r="O29" i="16"/>
  <c r="K62" i="16"/>
  <c r="M97" i="16"/>
  <c r="K89" i="16"/>
  <c r="P76" i="16"/>
  <c r="F29" i="16"/>
  <c r="F21" i="16"/>
  <c r="H53" i="16"/>
  <c r="G28" i="16"/>
  <c r="M29" i="16"/>
  <c r="Q26" i="16"/>
  <c r="H34" i="16"/>
  <c r="L16" i="16"/>
  <c r="J92" i="16"/>
  <c r="L79" i="16"/>
  <c r="Q98" i="16"/>
  <c r="J14" i="16"/>
  <c r="O60" i="16"/>
  <c r="I34" i="16"/>
  <c r="H52" i="16"/>
  <c r="K31" i="16"/>
  <c r="N20" i="16"/>
  <c r="L96" i="16"/>
  <c r="I46" i="16"/>
  <c r="N64" i="16"/>
  <c r="R33" i="16"/>
  <c r="E65" i="16"/>
  <c r="H17" i="16"/>
  <c r="G93" i="16"/>
  <c r="H31" i="16"/>
  <c r="F17" i="16"/>
  <c r="J28" i="16"/>
  <c r="K83" i="16"/>
  <c r="L28" i="16"/>
  <c r="O67" i="16"/>
  <c r="J34" i="16"/>
  <c r="R24" i="16"/>
  <c r="H56" i="16"/>
  <c r="K59" i="16"/>
  <c r="Q88" i="16"/>
  <c r="K35" i="16"/>
  <c r="P96" i="16"/>
  <c r="I23" i="16"/>
  <c r="Q31" i="16"/>
  <c r="N21" i="16"/>
  <c r="E18" i="16"/>
  <c r="L24" i="16"/>
  <c r="R22" i="16"/>
  <c r="F31" i="16"/>
  <c r="O17" i="16"/>
  <c r="E36" i="16"/>
  <c r="E49" i="16"/>
  <c r="I26" i="16"/>
  <c r="H26" i="16"/>
  <c r="H82" i="16"/>
  <c r="H78" i="16"/>
  <c r="H90" i="16"/>
  <c r="K80" i="16"/>
  <c r="R80" i="16"/>
  <c r="K63" i="16"/>
  <c r="G14" i="16"/>
  <c r="H94" i="16"/>
  <c r="M15" i="16"/>
  <c r="M26" i="16"/>
  <c r="I16" i="16"/>
  <c r="F93" i="16"/>
  <c r="O96" i="16"/>
  <c r="O23" i="16"/>
  <c r="J51" i="16"/>
  <c r="K79" i="16"/>
  <c r="K58" i="16"/>
  <c r="L18" i="16"/>
  <c r="P85" i="16"/>
  <c r="P15" i="16"/>
  <c r="F22" i="16"/>
  <c r="L27" i="16"/>
  <c r="K26" i="16"/>
  <c r="R45" i="16"/>
  <c r="J23" i="16"/>
  <c r="G48" i="16"/>
  <c r="N27" i="16"/>
  <c r="Q22" i="16"/>
  <c r="G76" i="16"/>
  <c r="E16" i="16"/>
  <c r="I24" i="16"/>
  <c r="P87" i="16"/>
  <c r="G20" i="16"/>
  <c r="P64" i="16"/>
  <c r="G21" i="16"/>
  <c r="F33" i="16"/>
  <c r="L46" i="16"/>
  <c r="F27" i="16"/>
  <c r="G64" i="16"/>
  <c r="Q16" i="16"/>
  <c r="E24" i="16"/>
  <c r="O18" i="16"/>
  <c r="F79" i="16"/>
  <c r="M13" i="16"/>
  <c r="Q92" i="16"/>
  <c r="E35" i="16"/>
  <c r="G25" i="16"/>
  <c r="H62" i="16"/>
  <c r="G63" i="16"/>
  <c r="I96" i="16"/>
  <c r="L20" i="16"/>
  <c r="M14" i="16"/>
  <c r="H22" i="16"/>
  <c r="N95" i="16"/>
  <c r="Q27" i="16"/>
  <c r="K25" i="16"/>
  <c r="E37" i="16"/>
  <c r="E51" i="16"/>
  <c r="K32" i="16"/>
  <c r="N63" i="16"/>
  <c r="O47" i="16"/>
  <c r="E56" i="16"/>
  <c r="I32" i="16"/>
  <c r="L76" i="16"/>
  <c r="I51" i="16"/>
  <c r="R66" i="16"/>
  <c r="Q30" i="16"/>
  <c r="P51" i="16"/>
  <c r="J16" i="16"/>
  <c r="L26" i="16"/>
  <c r="G94" i="16"/>
  <c r="G81" i="16"/>
  <c r="F19" i="16"/>
  <c r="E53" i="16"/>
  <c r="K17" i="16"/>
  <c r="H54" i="16"/>
  <c r="H18" i="16"/>
  <c r="F28" i="16"/>
  <c r="M80" i="16"/>
  <c r="K20" i="16"/>
  <c r="N87" i="16"/>
  <c r="P50" i="16"/>
  <c r="N48" i="16"/>
  <c r="I25" i="16"/>
  <c r="H96" i="16"/>
  <c r="F35" i="16"/>
  <c r="G18" i="16"/>
  <c r="N33" i="16"/>
  <c r="H25" i="16"/>
  <c r="H35" i="16"/>
  <c r="E27" i="16"/>
  <c r="K56" i="16"/>
  <c r="P30" i="16"/>
  <c r="L13" i="16"/>
  <c r="J32" i="16"/>
  <c r="J31" i="16"/>
  <c r="R79" i="16"/>
  <c r="R85" i="16"/>
  <c r="E15" i="16"/>
  <c r="R62" i="16"/>
  <c r="R35" i="16"/>
  <c r="R84" i="16"/>
  <c r="G89" i="16"/>
  <c r="E29" i="16"/>
  <c r="L14" i="16"/>
  <c r="R14" i="16"/>
  <c r="K30" i="16"/>
  <c r="P81" i="16"/>
  <c r="O91" i="16"/>
  <c r="G17" i="16"/>
  <c r="H57" i="16"/>
  <c r="L23" i="16"/>
  <c r="F34" i="16"/>
  <c r="P63" i="16"/>
  <c r="O14" i="16"/>
  <c r="G47" i="16"/>
  <c r="P67" i="16"/>
  <c r="G59" i="16"/>
  <c r="K34" i="16"/>
  <c r="F51" i="16"/>
  <c r="N22" i="16"/>
  <c r="H32" i="16"/>
  <c r="O54" i="16"/>
  <c r="E28" i="16"/>
  <c r="F14" i="16"/>
  <c r="H13" i="16"/>
  <c r="I19" i="16"/>
  <c r="N83" i="16"/>
  <c r="G45" i="16"/>
  <c r="J33" i="16"/>
  <c r="L83" i="16"/>
  <c r="G31" i="16"/>
  <c r="E25" i="16"/>
  <c r="J55" i="16"/>
  <c r="M28" i="16"/>
  <c r="L57" i="16"/>
  <c r="P34" i="16"/>
  <c r="M34" i="16"/>
  <c r="J19" i="16"/>
  <c r="J64" i="16"/>
  <c r="G77" i="16"/>
  <c r="O56" i="16"/>
  <c r="I28" i="16"/>
  <c r="I27" i="16"/>
  <c r="H21" i="16"/>
  <c r="Q35" i="16"/>
  <c r="K16" i="16"/>
  <c r="Q28" i="16"/>
  <c r="R47" i="16"/>
  <c r="Q76" i="16"/>
  <c r="G49" i="16"/>
  <c r="H19" i="16"/>
  <c r="P62" i="16"/>
  <c r="P14" i="16"/>
  <c r="K47" i="16"/>
  <c r="M27" i="16"/>
  <c r="N24" i="16"/>
  <c r="M19" i="16"/>
  <c r="F54" i="16"/>
  <c r="M81" i="16"/>
  <c r="G15" i="16"/>
  <c r="I64" i="16"/>
  <c r="H23" i="16"/>
  <c r="P59" i="16"/>
  <c r="J47" i="16"/>
  <c r="F20" i="16"/>
  <c r="N77" i="16"/>
  <c r="M58" i="16"/>
  <c r="J65" i="16"/>
  <c r="H29" i="16"/>
  <c r="H15" i="16"/>
  <c r="I15" i="16"/>
  <c r="M50" i="16"/>
  <c r="H85" i="16"/>
  <c r="Q18" i="16"/>
  <c r="F95" i="16"/>
  <c r="F30" i="16"/>
  <c r="G52" i="16"/>
  <c r="L34" i="16"/>
  <c r="F87" i="16"/>
  <c r="P13" i="16"/>
  <c r="L29" i="16"/>
  <c r="N76" i="16"/>
  <c r="R16" i="16"/>
  <c r="H59" i="16"/>
  <c r="P52" i="16"/>
  <c r="K49" i="16"/>
  <c r="O32" i="16"/>
  <c r="M30" i="16"/>
  <c r="M86" i="16"/>
  <c r="N88" i="16"/>
  <c r="E48" i="16"/>
  <c r="G22" i="16"/>
  <c r="I14" i="16"/>
  <c r="M63" i="16"/>
  <c r="P22" i="16"/>
  <c r="M22" i="16"/>
  <c r="Q17" i="16"/>
  <c r="L17" i="16"/>
  <c r="K93" i="16"/>
  <c r="R91" i="16"/>
  <c r="R34" i="16"/>
  <c r="N31" i="16"/>
  <c r="E52" i="16"/>
  <c r="K24" i="16"/>
  <c r="H24" i="16"/>
  <c r="N29" i="16"/>
  <c r="J27" i="16"/>
  <c r="N19" i="16"/>
  <c r="K23" i="16"/>
  <c r="Q55" i="16"/>
  <c r="M87" i="16"/>
  <c r="H28" i="16"/>
  <c r="H76" i="16"/>
  <c r="G23" i="16"/>
  <c r="G83" i="16"/>
  <c r="G78" i="16"/>
  <c r="E26" i="16"/>
  <c r="M90" i="16"/>
  <c r="H20" i="16"/>
  <c r="G19" i="16"/>
  <c r="I21" i="16"/>
  <c r="E76" i="16"/>
  <c r="F32" i="16"/>
  <c r="R31" i="16"/>
  <c r="P24" i="16"/>
  <c r="J62" i="16"/>
  <c r="K46" i="16"/>
  <c r="Q45" i="16"/>
  <c r="G29" i="16"/>
  <c r="R25" i="16"/>
  <c r="M93" i="16"/>
  <c r="M17" i="16"/>
  <c r="O94" i="16"/>
  <c r="L21" i="16"/>
  <c r="L63" i="16"/>
  <c r="L22" i="16"/>
  <c r="P21" i="16"/>
  <c r="O25" i="16"/>
  <c r="E22" i="16"/>
  <c r="M35" i="16"/>
  <c r="F62" i="16"/>
  <c r="R32" i="16"/>
  <c r="P17" i="16"/>
  <c r="L81" i="16"/>
  <c r="M16" i="16"/>
  <c r="R77" i="16"/>
  <c r="R55" i="16"/>
  <c r="O26" i="16"/>
  <c r="O15" i="16"/>
  <c r="Q25" i="16"/>
  <c r="Q15" i="16"/>
  <c r="P27" i="16"/>
  <c r="K22" i="16"/>
  <c r="O33" i="16"/>
  <c r="Q97" i="16"/>
  <c r="J58" i="16"/>
  <c r="Q48" i="16"/>
  <c r="R28" i="16"/>
  <c r="G60" i="16"/>
  <c r="E21" i="16"/>
  <c r="O20" i="16"/>
  <c r="M31" i="16"/>
  <c r="P20" i="16"/>
  <c r="M56" i="16"/>
  <c r="G84" i="16"/>
  <c r="K91" i="16"/>
  <c r="N35" i="16"/>
  <c r="L94" i="16"/>
  <c r="K33" i="16"/>
  <c r="J20" i="16"/>
  <c r="L49" i="16"/>
  <c r="J18" i="16"/>
  <c r="K19" i="16"/>
  <c r="H27" i="16"/>
  <c r="I18" i="16"/>
  <c r="E31" i="16"/>
  <c r="G32" i="16"/>
  <c r="K50" i="16"/>
  <c r="M46" i="16"/>
  <c r="M51" i="16"/>
  <c r="Q19" i="16"/>
  <c r="I94" i="16"/>
  <c r="K13" i="16"/>
  <c r="J26" i="16"/>
  <c r="O13" i="16"/>
  <c r="P77" i="16"/>
  <c r="H45" i="16"/>
  <c r="H48" i="16"/>
  <c r="Q96" i="16"/>
  <c r="J21" i="16"/>
  <c r="R27" i="16"/>
  <c r="O90" i="16"/>
  <c r="G13" i="16"/>
  <c r="L52" i="16"/>
  <c r="E19" i="16"/>
  <c r="K27" i="16"/>
  <c r="J17" i="16"/>
  <c r="J25" i="16"/>
  <c r="R59" i="16"/>
  <c r="E97" i="16"/>
  <c r="N93" i="16"/>
  <c r="R48" i="16"/>
  <c r="J52" i="16"/>
  <c r="R37" i="16"/>
  <c r="R81" i="16"/>
  <c r="R19" i="16"/>
  <c r="R21" i="16"/>
  <c r="I20" i="16"/>
  <c r="K85" i="16"/>
  <c r="L25" i="16"/>
  <c r="E14" i="16"/>
  <c r="P32" i="16"/>
  <c r="I35" i="16"/>
  <c r="O77" i="16"/>
  <c r="Q56" i="16"/>
  <c r="P19" i="16"/>
  <c r="E13" i="16"/>
  <c r="I60" i="16"/>
  <c r="P25" i="16"/>
  <c r="F25" i="16"/>
  <c r="L78" i="16"/>
  <c r="Q24" i="16"/>
  <c r="O16" i="16"/>
  <c r="G85" i="16"/>
  <c r="H86" i="16"/>
  <c r="R26" i="16"/>
  <c r="I61" i="16"/>
  <c r="R15" i="16"/>
  <c r="L30" i="16"/>
  <c r="F82" i="16"/>
  <c r="I78" i="16"/>
  <c r="K45" i="16"/>
  <c r="K78" i="16"/>
  <c r="I31" i="16"/>
  <c r="G27" i="16"/>
  <c r="J13" i="16"/>
  <c r="O28" i="16"/>
  <c r="O63" i="16"/>
  <c r="N94" i="16"/>
  <c r="E66" i="16"/>
  <c r="J29" i="16"/>
  <c r="K51" i="16"/>
  <c r="N14" i="16"/>
  <c r="I33" i="16"/>
  <c r="G24" i="16"/>
  <c r="P31" i="16"/>
  <c r="I45" i="16"/>
  <c r="I76" i="16"/>
  <c r="G34" i="16"/>
  <c r="F18" i="16"/>
  <c r="E20" i="16"/>
  <c r="Q89" i="16"/>
  <c r="H33" i="16"/>
  <c r="N32" i="16"/>
  <c r="J48" i="16"/>
  <c r="P28" i="16"/>
  <c r="G30" i="16"/>
  <c r="E100" i="16"/>
  <c r="I57" i="16"/>
  <c r="J81" i="16"/>
  <c r="O24" i="16"/>
  <c r="J93" i="16"/>
  <c r="Q67" i="16"/>
  <c r="Q29" i="16"/>
  <c r="E33" i="16"/>
  <c r="J59" i="16"/>
  <c r="J35" i="16"/>
  <c r="P29" i="16"/>
  <c r="R58" i="16"/>
  <c r="L32" i="16"/>
  <c r="L82" i="16"/>
  <c r="N13" i="16"/>
  <c r="R23" i="16"/>
  <c r="J78" i="16"/>
  <c r="R18" i="16"/>
  <c r="K18" i="16"/>
  <c r="G16" i="16"/>
  <c r="E94" i="16"/>
  <c r="O22" i="16"/>
  <c r="K95" i="16"/>
  <c r="N34" i="16"/>
  <c r="N28" i="16"/>
  <c r="M96" i="16"/>
  <c r="O21" i="16"/>
  <c r="R61" i="16"/>
  <c r="K15" i="16"/>
  <c r="O61" i="16"/>
  <c r="N16" i="16"/>
  <c r="K29" i="16"/>
  <c r="O34" i="16"/>
  <c r="J90" i="16"/>
  <c r="L88" i="16"/>
  <c r="J89" i="16"/>
  <c r="E98" i="16"/>
  <c r="F99" i="16" l="1"/>
  <c r="F100" i="16" s="1"/>
  <c r="G99" i="16" s="1"/>
  <c r="G100" i="16" s="1"/>
  <c r="H99" i="16" s="1"/>
  <c r="H100" i="16" s="1"/>
  <c r="I99" i="16" s="1"/>
  <c r="I100" i="16" s="1"/>
  <c r="J99" i="16" s="1"/>
  <c r="J100" i="16" s="1"/>
  <c r="K99" i="16" s="1"/>
  <c r="K100" i="16" s="1"/>
  <c r="L99" i="16" s="1"/>
  <c r="L100" i="16" s="1"/>
  <c r="M99" i="16" s="1"/>
  <c r="M100" i="16" s="1"/>
  <c r="N99" i="16" s="1"/>
  <c r="N100" i="16" s="1"/>
  <c r="O99" i="16" s="1"/>
  <c r="O100" i="16" s="1"/>
  <c r="P99" i="16" s="1"/>
  <c r="P100" i="16" s="1"/>
  <c r="Q99" i="16" s="1"/>
  <c r="Q100" i="16" s="1"/>
  <c r="F36" i="16"/>
  <c r="F37" i="16" s="1"/>
  <c r="G36" i="16" s="1"/>
  <c r="G37" i="16" s="1"/>
  <c r="H36" i="16" s="1"/>
  <c r="H37" i="16" s="1"/>
  <c r="I36" i="16" s="1"/>
  <c r="I37" i="16" s="1"/>
  <c r="J36" i="16" s="1"/>
  <c r="J37" i="16" s="1"/>
  <c r="K36" i="16" s="1"/>
  <c r="K37" i="16" s="1"/>
  <c r="L36" i="16" s="1"/>
  <c r="L37" i="16" s="1"/>
  <c r="M36" i="16" s="1"/>
  <c r="M37" i="16" s="1"/>
  <c r="N36" i="16" s="1"/>
  <c r="N37" i="16" s="1"/>
  <c r="O36" i="16" s="1"/>
  <c r="O37" i="16" s="1"/>
  <c r="P36" i="16" s="1"/>
  <c r="P37" i="16" s="1"/>
  <c r="Q36" i="16" s="1"/>
  <c r="Q37" i="16" s="1"/>
  <c r="F68" i="16"/>
  <c r="F69" i="16" s="1"/>
  <c r="G68" i="16" s="1"/>
  <c r="G69" i="16" s="1"/>
  <c r="H68" i="16" s="1"/>
  <c r="H69" i="16" s="1"/>
  <c r="I68" i="16" s="1"/>
  <c r="I69" i="16" s="1"/>
  <c r="J68" i="16" s="1"/>
  <c r="J69" i="16" s="1"/>
  <c r="K68" i="16" s="1"/>
  <c r="K69" i="16" s="1"/>
  <c r="L68" i="16" s="1"/>
  <c r="L69" i="16" s="1"/>
  <c r="M68" i="16" s="1"/>
  <c r="M69" i="16" s="1"/>
  <c r="N68" i="16" s="1"/>
  <c r="N69" i="16" s="1"/>
  <c r="O68" i="16" s="1"/>
  <c r="O69" i="16" s="1"/>
  <c r="P68" i="16" s="1"/>
  <c r="P69" i="16" s="1"/>
  <c r="Q68" i="16" s="1"/>
  <c r="Q69" i="16" s="1"/>
  <c r="I24" i="8"/>
  <c r="M24" i="8" s="1"/>
  <c r="I22" i="8"/>
  <c r="M22" i="8" s="1"/>
  <c r="I20" i="8"/>
  <c r="M20" i="8" s="1"/>
  <c r="I17" i="8"/>
  <c r="M17" i="8" s="1"/>
  <c r="I14" i="8"/>
  <c r="M14" i="8" s="1"/>
  <c r="K22" i="3" l="1"/>
  <c r="K34" i="3" l="1"/>
  <c r="U52" i="11"/>
  <c r="U50" i="11"/>
  <c r="U48" i="11"/>
  <c r="U46" i="11"/>
  <c r="U44" i="11"/>
  <c r="U42" i="11"/>
  <c r="U40" i="11"/>
  <c r="U38" i="11"/>
  <c r="U36" i="11"/>
  <c r="U34" i="11"/>
  <c r="U32" i="11"/>
  <c r="U30" i="11"/>
  <c r="U28" i="11"/>
  <c r="U26" i="11"/>
  <c r="M52" i="11"/>
  <c r="M50" i="11"/>
  <c r="M48" i="11"/>
  <c r="M46" i="11"/>
  <c r="M44" i="11"/>
  <c r="M42" i="11"/>
  <c r="M40" i="11"/>
  <c r="M38" i="11"/>
  <c r="M36" i="11"/>
  <c r="M34" i="11"/>
  <c r="M32" i="11"/>
  <c r="M30" i="11"/>
  <c r="M28" i="11"/>
  <c r="M26" i="11"/>
  <c r="R28" i="7" l="1"/>
  <c r="R27" i="7"/>
  <c r="R26" i="7"/>
  <c r="R25" i="7"/>
  <c r="R23" i="7"/>
  <c r="R22" i="7"/>
  <c r="R21" i="7"/>
  <c r="R20" i="7"/>
  <c r="R19" i="7"/>
  <c r="W52" i="11" l="1"/>
  <c r="W50" i="11"/>
  <c r="W48" i="11"/>
  <c r="W46" i="11"/>
  <c r="W44" i="11"/>
  <c r="W42" i="11"/>
  <c r="W40" i="11"/>
  <c r="W38" i="11"/>
  <c r="W36" i="11"/>
  <c r="W34" i="11"/>
  <c r="W32" i="11"/>
  <c r="W30" i="11"/>
  <c r="W28" i="11"/>
  <c r="W26" i="11"/>
  <c r="O46" i="8" l="1"/>
  <c r="E30" i="7"/>
  <c r="D30" i="7"/>
  <c r="Q28" i="7"/>
  <c r="P28" i="7"/>
  <c r="O28" i="7"/>
  <c r="N28" i="7"/>
  <c r="G28" i="7"/>
  <c r="Q27" i="7"/>
  <c r="P27" i="7"/>
  <c r="O27" i="7"/>
  <c r="N27" i="7"/>
  <c r="G27" i="7"/>
  <c r="Q26" i="7"/>
  <c r="P26" i="7"/>
  <c r="O26" i="7"/>
  <c r="N26" i="7"/>
  <c r="G26" i="7"/>
  <c r="Q25" i="7"/>
  <c r="P25" i="7"/>
  <c r="O25" i="7"/>
  <c r="N25" i="7"/>
  <c r="G25" i="7"/>
  <c r="G24" i="7"/>
  <c r="Q23" i="7"/>
  <c r="P23" i="7"/>
  <c r="O23" i="7"/>
  <c r="N23" i="7"/>
  <c r="G23" i="7"/>
  <c r="Q22" i="7"/>
  <c r="P22" i="7"/>
  <c r="O22" i="7"/>
  <c r="N22" i="7"/>
  <c r="G22" i="7"/>
  <c r="Q21" i="7"/>
  <c r="P21" i="7"/>
  <c r="O21" i="7"/>
  <c r="N21" i="7"/>
  <c r="G21" i="7"/>
  <c r="Q20" i="7"/>
  <c r="P20" i="7"/>
  <c r="O20" i="7"/>
  <c r="N20" i="7"/>
  <c r="G20" i="7"/>
  <c r="Q19" i="7"/>
  <c r="P19" i="7"/>
  <c r="O19" i="7"/>
  <c r="N19" i="7"/>
  <c r="G19" i="7"/>
  <c r="G18" i="7"/>
  <c r="G17" i="7"/>
  <c r="O17" i="8" l="1"/>
  <c r="O14" i="8"/>
  <c r="P17" i="7"/>
  <c r="R17" i="7"/>
  <c r="Q18" i="7"/>
  <c r="R18" i="7"/>
  <c r="P18" i="7"/>
  <c r="P30" i="7" s="1"/>
  <c r="N18" i="7"/>
  <c r="G30" i="7"/>
  <c r="O17" i="7"/>
  <c r="O18" i="7"/>
  <c r="I26" i="8"/>
  <c r="Q17" i="7"/>
  <c r="Q30" i="7" s="1"/>
  <c r="N17" i="7"/>
  <c r="O22" i="8" l="1"/>
  <c r="O20" i="8"/>
  <c r="O24" i="8"/>
  <c r="R30" i="7"/>
  <c r="N30" i="7"/>
  <c r="O30" i="7"/>
  <c r="M26" i="8"/>
  <c r="O26" i="8" l="1"/>
  <c r="O41" i="8" s="1"/>
  <c r="O53" i="8" s="1"/>
  <c r="O35" i="4"/>
  <c r="O39" i="4" s="1"/>
  <c r="O49" i="8" l="1"/>
  <c r="J22" i="3"/>
  <c r="J34" i="3" l="1"/>
  <c r="J78" i="1"/>
</calcChain>
</file>

<file path=xl/sharedStrings.xml><?xml version="1.0" encoding="utf-8"?>
<sst xmlns="http://schemas.openxmlformats.org/spreadsheetml/2006/main" count="941" uniqueCount="418">
  <si>
    <t>Date:</t>
  </si>
  <si>
    <t>Nature of Services</t>
  </si>
  <si>
    <t>1.</t>
  </si>
  <si>
    <t>2.</t>
  </si>
  <si>
    <t>4.</t>
  </si>
  <si>
    <t>Is there need for this service by more than one department/</t>
  </si>
  <si>
    <t>activity/project?</t>
  </si>
  <si>
    <t>5.</t>
  </si>
  <si>
    <t>Is there another unit on campus that provides these or similar service?</t>
  </si>
  <si>
    <t>If yes, please identify:</t>
  </si>
  <si>
    <t>6.</t>
  </si>
  <si>
    <t>7.</t>
  </si>
  <si>
    <t>8.</t>
  </si>
  <si>
    <t>Are recharge rates identical for all campus customers?</t>
  </si>
  <si>
    <t>9.</t>
  </si>
  <si>
    <t>Are prorations or indirect allocations avoided?</t>
  </si>
  <si>
    <t>10.</t>
  </si>
  <si>
    <t>11.</t>
  </si>
  <si>
    <t>12.</t>
  </si>
  <si>
    <t>13.</t>
  </si>
  <si>
    <t>14.</t>
  </si>
  <si>
    <t>Unit:</t>
  </si>
  <si>
    <t>15.</t>
  </si>
  <si>
    <t>estimated income</t>
  </si>
  <si>
    <t>new service:</t>
  </si>
  <si>
    <t>total new service income</t>
  </si>
  <si>
    <t>total income-all services</t>
  </si>
  <si>
    <t>16.</t>
  </si>
  <si>
    <t>17.</t>
  </si>
  <si>
    <t>18.</t>
  </si>
  <si>
    <t>total estimated income-all sources</t>
  </si>
  <si>
    <t>total estimated income-Federal sources</t>
  </si>
  <si>
    <t>% Federal</t>
  </si>
  <si>
    <t>Review Data</t>
  </si>
  <si>
    <t>19.</t>
  </si>
  <si>
    <t>Fund</t>
  </si>
  <si>
    <t>Financial Summary</t>
  </si>
  <si>
    <t>Program</t>
  </si>
  <si>
    <t>Additional Information</t>
  </si>
  <si>
    <t>20.</t>
  </si>
  <si>
    <t>21.</t>
  </si>
  <si>
    <t>22.</t>
  </si>
  <si>
    <t>*</t>
  </si>
  <si>
    <t>Does this unit generate over $200,000 in annual revenue?</t>
  </si>
  <si>
    <t>3.</t>
  </si>
  <si>
    <t>Are rates to on-campus customers reasonable for the services provided?</t>
  </si>
  <si>
    <t>Certification</t>
  </si>
  <si>
    <t>Are only direct, identifiable and allowable costs covered?</t>
  </si>
  <si>
    <t>If yes, what is the estimated income to be generated by the new services?</t>
  </si>
  <si>
    <t>proposed rates exceed the previously approved rates by more than 5%</t>
  </si>
  <si>
    <t>Were Federal funds used to purchase any of the depreciated equipment?</t>
  </si>
  <si>
    <t>Will any of the recharge income originate from Federal sources?</t>
  </si>
  <si>
    <t>Is the service identifiable as opposed to general?</t>
  </si>
  <si>
    <t>Policy Reference</t>
  </si>
  <si>
    <t>plus any probable increases?</t>
  </si>
  <si>
    <t>Are rate computations based on current labor rates and material costs</t>
  </si>
  <si>
    <t>a)</t>
  </si>
  <si>
    <t>b)</t>
  </si>
  <si>
    <t>c)</t>
  </si>
  <si>
    <t>d)</t>
  </si>
  <si>
    <t>e)</t>
  </si>
  <si>
    <t>(add more lines if necessary)</t>
  </si>
  <si>
    <t>This self-certification will be reviewed under the direction of the Recharge Committee.</t>
  </si>
  <si>
    <t>Since the last rate approval, are any of the proposed rates new to the unit?</t>
  </si>
  <si>
    <t>Services</t>
  </si>
  <si>
    <t xml:space="preserve">Percent </t>
  </si>
  <si>
    <t>Description of Service</t>
  </si>
  <si>
    <t>Increase</t>
  </si>
  <si>
    <t>(per price category)</t>
  </si>
  <si>
    <t>Certification Period:</t>
  </si>
  <si>
    <t>BFB A-47.VI.C.1</t>
  </si>
  <si>
    <t>BFB A-56.IV.H</t>
  </si>
  <si>
    <t>BFB A-47 &amp; A-56</t>
  </si>
  <si>
    <t>BFB A-47.IV.D</t>
  </si>
  <si>
    <t>BFB A-56.IV.B</t>
  </si>
  <si>
    <t>Prepared By:</t>
  </si>
  <si>
    <t>email:</t>
  </si>
  <si>
    <t>BFB A-47.VI.C.4</t>
  </si>
  <si>
    <t>BFB A-47.VI.C.3</t>
  </si>
  <si>
    <t>BFB A-47.VI.D.2</t>
  </si>
  <si>
    <t>BFB A-47.VI.D.4</t>
  </si>
  <si>
    <t>BFB A-47.VI.D.1</t>
  </si>
  <si>
    <t>BFB A-47.VI.D.3</t>
  </si>
  <si>
    <t>For depreciation calculation, were useful lives other than those found at UCOP's website used?</t>
  </si>
  <si>
    <t>UCB rechg policy Sect F</t>
  </si>
  <si>
    <t>Date</t>
  </si>
  <si>
    <t>If no, please attach a surplus/deficit reduction plan</t>
  </si>
  <si>
    <r>
      <t xml:space="preserve">Is the balance within tolerance </t>
    </r>
    <r>
      <rPr>
        <i/>
        <sz val="8"/>
        <rFont val="Geneva"/>
      </rPr>
      <t>(tolerance =1 month ave. operating expenditure)</t>
    </r>
    <r>
      <rPr>
        <sz val="10"/>
        <rFont val="Geneva"/>
      </rPr>
      <t>?</t>
    </r>
  </si>
  <si>
    <t>to</t>
  </si>
  <si>
    <t>a surplus or deficit in the current period exceeds the published tolerance levels</t>
  </si>
  <si>
    <t>Do rates comply with all other Direct Costing Policies?</t>
  </si>
  <si>
    <t>List all currently provided services and their rates even if a rate remains unchanged. If new services are proposed, please</t>
  </si>
  <si>
    <t>BFB A-56.IV.D, UCB policy Sect H</t>
  </si>
  <si>
    <t>UCB rechg policy Sect J</t>
  </si>
  <si>
    <t>23.</t>
  </si>
  <si>
    <t>Recharge Policy Compliance &amp; Rates</t>
  </si>
  <si>
    <t>(continued)</t>
  </si>
  <si>
    <t>24.</t>
  </si>
  <si>
    <t>Chartfield 1</t>
  </si>
  <si>
    <t>Chartfield 2</t>
  </si>
  <si>
    <t>Date Submitted:</t>
  </si>
  <si>
    <t xml:space="preserve">reserves, surcharges, subsidy). </t>
  </si>
  <si>
    <t>Productive Hour Calculation</t>
  </si>
  <si>
    <t>Yearly Standard</t>
  </si>
  <si>
    <t>Total working hours for the year</t>
  </si>
  <si>
    <t>2088 hours</t>
  </si>
  <si>
    <t>Standard deductions (hours)</t>
  </si>
  <si>
    <t>Holidays</t>
  </si>
  <si>
    <t>12 days = 96 hours</t>
  </si>
  <si>
    <t>Vacation leave (averaged for entire group of employees)</t>
  </si>
  <si>
    <t>18 days = 144 hours</t>
  </si>
  <si>
    <t>Sick leave (averaged for entire group of employees)</t>
  </si>
  <si>
    <t>Other administrative time off (meetings, travel, training, etc.)</t>
  </si>
  <si>
    <t>Subtotal</t>
  </si>
  <si>
    <t>Other time deductions (Non-productive time unique to the cost center, e.g.</t>
  </si>
  <si>
    <t>training, set-up and close-down)</t>
  </si>
  <si>
    <t xml:space="preserve">       </t>
  </si>
  <si>
    <t xml:space="preserve"> Productive Hour Standard </t>
  </si>
  <si>
    <t>SAMPLE RATE CALCULATION - STOREROOM</t>
  </si>
  <si>
    <t xml:space="preserve">MARK-UP ON STOCK ITEMS </t>
  </si>
  <si>
    <t xml:space="preserve">PROJECTED OPERATING COSTS </t>
  </si>
  <si>
    <t>Storeroom Manager</t>
  </si>
  <si>
    <t>mos @</t>
  </si>
  <si>
    <t>@</t>
  </si>
  <si>
    <t>per month</t>
  </si>
  <si>
    <t>Benefits</t>
  </si>
  <si>
    <t>Supplies &amp; Expense</t>
  </si>
  <si>
    <t>General operating expenses (Telephones, office supplies, postage,</t>
  </si>
  <si>
    <t>forms, computer supplies, etc.)</t>
  </si>
  <si>
    <t>Equipment Depreciation</t>
  </si>
  <si>
    <t>Shrinkage (Breakage or Theft)</t>
  </si>
  <si>
    <t xml:space="preserve"> </t>
  </si>
  <si>
    <t>Total</t>
  </si>
  <si>
    <t xml:space="preserve">TOTAL PROJECTED OPERATING COSTS </t>
  </si>
  <si>
    <t>Recharge Activity:</t>
  </si>
  <si>
    <t xml:space="preserve">DEPRECIATION SCHEDULE </t>
  </si>
  <si>
    <t>Initial Cost of Equipment</t>
  </si>
  <si>
    <t>Equipment</t>
  </si>
  <si>
    <t>Date of</t>
  </si>
  <si>
    <t>Salvage</t>
  </si>
  <si>
    <t>Percentage</t>
  </si>
  <si>
    <t>Amount</t>
  </si>
  <si>
    <t>Useful</t>
  </si>
  <si>
    <t xml:space="preserve">Number of </t>
  </si>
  <si>
    <t>Prior Year(s)</t>
  </si>
  <si>
    <t>Item*</t>
  </si>
  <si>
    <t>Purchase</t>
  </si>
  <si>
    <t>Amt charged</t>
  </si>
  <si>
    <t>Value</t>
  </si>
  <si>
    <t>Recharge</t>
  </si>
  <si>
    <t>to be</t>
  </si>
  <si>
    <t>Life</t>
  </si>
  <si>
    <t>Months</t>
  </si>
  <si>
    <t>Accum.</t>
  </si>
  <si>
    <t>Item Description and UC Property Number</t>
  </si>
  <si>
    <t>(mm/dd/yy)</t>
  </si>
  <si>
    <t>to recharge</t>
  </si>
  <si>
    <t>Usage</t>
  </si>
  <si>
    <t>Depreciated</t>
  </si>
  <si>
    <t>(Months)</t>
  </si>
  <si>
    <t>Depreciation</t>
  </si>
  <si>
    <t>center</t>
  </si>
  <si>
    <t xml:space="preserve">Description                      </t>
  </si>
  <si>
    <t>95-125862</t>
  </si>
  <si>
    <t>97-152560</t>
  </si>
  <si>
    <t>TOTALS</t>
  </si>
  <si>
    <t xml:space="preserve">PROJECTED GENERAL OPERATING COSTS </t>
  </si>
  <si>
    <t>Total Annual</t>
  </si>
  <si>
    <t>Salaries and Benefits</t>
  </si>
  <si>
    <t>Salary</t>
  </si>
  <si>
    <t>Rate</t>
  </si>
  <si>
    <t>Cost</t>
  </si>
  <si>
    <t>Supervisory Personnel</t>
  </si>
  <si>
    <t>Support Personnel</t>
  </si>
  <si>
    <t>Purchasing Asst II</t>
  </si>
  <si>
    <t>Productive Personnel</t>
  </si>
  <si>
    <t>Dev Technician V</t>
  </si>
  <si>
    <t>Dev Technician IV</t>
  </si>
  <si>
    <t>Jr Development Engr</t>
  </si>
  <si>
    <t>Total Salaries and Benefits</t>
  </si>
  <si>
    <t>General costs not attributable to a specific service (Telephones, office supplies, postage,</t>
  </si>
  <si>
    <t>forms, computer supplies, training costs etc.)</t>
  </si>
  <si>
    <t>Subsidy</t>
  </si>
  <si>
    <t>Must be a subsidy that lowers the rate for all UC customers.</t>
  </si>
  <si>
    <t>TOTAL PRODUCTIVE HOURS</t>
  </si>
  <si>
    <t>Total FTE of Productive Personnel</t>
  </si>
  <si>
    <t>Productive Hours per FTE</t>
  </si>
  <si>
    <t>HOURLY RATE</t>
  </si>
  <si>
    <t>Operating Costs divided by (Productive Hours times FTE)</t>
  </si>
  <si>
    <t>discontinued</t>
  </si>
  <si>
    <t>Tel. No.</t>
  </si>
  <si>
    <t>Is the service regular and continuing?</t>
  </si>
  <si>
    <t>Is the service unique or specialized enough to warrant recharging?</t>
  </si>
  <si>
    <r>
      <t xml:space="preserve">Please provide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chartstring combinations for the following 5 chartstring fields that apply to the recharge unit (e.g., operations,</t>
    </r>
  </si>
  <si>
    <t>25.</t>
  </si>
  <si>
    <t>Green Box to be completed by Recharge Lead upon approval:</t>
  </si>
  <si>
    <t>FY17</t>
  </si>
  <si>
    <t>Est. Amount</t>
  </si>
  <si>
    <t>FY18</t>
  </si>
  <si>
    <t xml:space="preserve">Est. Number of </t>
  </si>
  <si>
    <t>Property No.</t>
  </si>
  <si>
    <t>Narrative:</t>
  </si>
  <si>
    <t>Add additional Recharge Rate Names below if necessary</t>
  </si>
  <si>
    <t>1) If a surplus or deficit in the current period exceeds the tolerance level, explain what is driving the out of tolerance in the box below:</t>
  </si>
  <si>
    <t>2) If the proposed rate exceeds the previously approved rate by more than 5%, explain what is driving the increase in the box below:</t>
  </si>
  <si>
    <t>Recharge Rate Name No.1:</t>
  </si>
  <si>
    <t>Recharge Rate Name No.2:</t>
  </si>
  <si>
    <t>II.   SAMPLE Recharge Rate Schedule</t>
  </si>
  <si>
    <t>Please use the second tab of this spreadsheet for your narrative related to the items above.</t>
  </si>
  <si>
    <t xml:space="preserve">UNIVERSITY OF CALIFORNIA, BERKELEY </t>
  </si>
  <si>
    <t>RECHARGE ACTIVITY CERTIFICATION</t>
  </si>
  <si>
    <t xml:space="preserve">I.   Recharge Certification Checklist </t>
  </si>
  <si>
    <t>Email:</t>
  </si>
  <si>
    <t>Prepared by:</t>
  </si>
  <si>
    <t>Division Name + L3 code:</t>
  </si>
  <si>
    <t>Recharge Activity Name:</t>
  </si>
  <si>
    <t>This certification is submitted for period:</t>
  </si>
  <si>
    <t>Dept Name + L4 / L5 code:</t>
  </si>
  <si>
    <t>Does the unit plan on recharging C&amp;G for some recharge activities?</t>
  </si>
  <si>
    <t>Send completed forms and direct questions about the form and the recharge process to recharge_certification@berkeley.edu</t>
  </si>
  <si>
    <t xml:space="preserve">Are rates published and distributed? </t>
  </si>
  <si>
    <t>%</t>
  </si>
  <si>
    <t>Are equipment depreciation included in the rate?</t>
  </si>
  <si>
    <t>Recharge Description</t>
  </si>
  <si>
    <t>f)</t>
  </si>
  <si>
    <t>g)</t>
  </si>
  <si>
    <t>(Federally purchased equipment costs may not be recovered through a recharge rate)</t>
  </si>
  <si>
    <t>Does the unit maintain an inventory with a value greater than $80,000?</t>
  </si>
  <si>
    <t>Does the unit's billing practice comply with the recharge billing policy?</t>
  </si>
  <si>
    <t>(surplus)/deficit</t>
  </si>
  <si>
    <t>The tolerance for the recharge is:</t>
  </si>
  <si>
    <r>
      <t xml:space="preserve">Additional written information that helps to expedite review is always welcomed, but is </t>
    </r>
    <r>
      <rPr>
        <b/>
        <sz val="10"/>
        <rFont val="Geneva"/>
      </rPr>
      <t>required</t>
    </r>
    <r>
      <rPr>
        <sz val="10"/>
        <rFont val="Geneva"/>
      </rPr>
      <t xml:space="preserve"> when:</t>
    </r>
  </si>
  <si>
    <t>Divisional Finance Lead</t>
  </si>
  <si>
    <t>Department Administrative Officer</t>
  </si>
  <si>
    <t>Signature</t>
  </si>
  <si>
    <t>Print</t>
  </si>
  <si>
    <t>Title</t>
  </si>
  <si>
    <t>I certify that to the best of my knowledge this recharge proposal is accurate and complies with the UC Berkeley Recharge Policy</t>
  </si>
  <si>
    <t>and applicable Federal Costing Policies.</t>
  </si>
  <si>
    <t>Yes/No</t>
  </si>
  <si>
    <t xml:space="preserve">1) If a surplus or deficit is forecasted at the end of the current fiscal year period to exceed the tolerance level, explain what is driving the out of </t>
  </si>
  <si>
    <t>tolerance in the box below:</t>
  </si>
  <si>
    <t>new</t>
  </si>
  <si>
    <t>Unit of measure</t>
  </si>
  <si>
    <t>Rate per unit of service</t>
  </si>
  <si>
    <t>Internal Rate</t>
  </si>
  <si>
    <t>External Rate</t>
  </si>
  <si>
    <t>SAMPLE RATE CALCULATION - 3T MRI Scanner Services</t>
  </si>
  <si>
    <t xml:space="preserve">HOURLY LABOR RATE CALCULATION </t>
  </si>
  <si>
    <t>Tonica magpro x100</t>
  </si>
  <si>
    <t>Enco Systems 890-9190</t>
  </si>
  <si>
    <t>Super. 3T Scanner</t>
  </si>
  <si>
    <t>From Depreciation Table</t>
  </si>
  <si>
    <r>
      <rPr>
        <b/>
        <sz val="10"/>
        <rFont val="Geneva"/>
      </rPr>
      <t xml:space="preserve">Volume </t>
    </r>
    <r>
      <rPr>
        <sz val="10"/>
        <rFont val="Geneva"/>
      </rPr>
      <t>(number of hours per year delivering the service)</t>
    </r>
  </si>
  <si>
    <t>(Deduct Surplus) or Add Deficit (this is the current fiscal year forecasted ending balance)</t>
  </si>
  <si>
    <t>* Do not delete equipment from depreciation schedule until it has been either replaced or salvaged.</t>
  </si>
  <si>
    <t>FY19</t>
  </si>
  <si>
    <t>Subtotal projected operating costs</t>
  </si>
  <si>
    <t>Projected cost of materials to be resold</t>
  </si>
  <si>
    <t>Mark up calculation</t>
  </si>
  <si>
    <t>Total operating costs</t>
  </si>
  <si>
    <t>(operating costs divided by cost of materials to be resold)</t>
  </si>
  <si>
    <t>(from depreciation table)</t>
  </si>
  <si>
    <t xml:space="preserve">Usage Percentage </t>
  </si>
  <si>
    <t>Monthly</t>
  </si>
  <si>
    <t>Benefit</t>
  </si>
  <si>
    <t>MALDI</t>
  </si>
  <si>
    <t>ESI</t>
  </si>
  <si>
    <t>ESI-MS/MS</t>
  </si>
  <si>
    <t xml:space="preserve">Prep Samples </t>
  </si>
  <si>
    <t>EIHR</t>
  </si>
  <si>
    <t>EILR</t>
  </si>
  <si>
    <t xml:space="preserve">Consulting </t>
  </si>
  <si>
    <t>mos/@</t>
  </si>
  <si>
    <t>Total salaries and benefits</t>
  </si>
  <si>
    <t>Total Supplies and other costs</t>
  </si>
  <si>
    <t>Supplies - liquid helium</t>
  </si>
  <si>
    <t>Supplies - other</t>
  </si>
  <si>
    <t>Equipment Maintenance/Repair</t>
  </si>
  <si>
    <t>Total Cost of Mass Spec</t>
  </si>
  <si>
    <t>SAMPLE RATE CALCULATION  - Nanofabrication Laboratory</t>
  </si>
  <si>
    <t xml:space="preserve">PER ITEM CHARGE RATE CALCULATION   </t>
  </si>
  <si>
    <t>Number of units produced per year</t>
  </si>
  <si>
    <t>Rate per unit produced</t>
  </si>
  <si>
    <t>Operating Costs divided by number of units produced per year</t>
  </si>
  <si>
    <t>Can be a number of hours of usage or a number of items produced</t>
  </si>
  <si>
    <t>Supply and maintenance costs for metrology, polymer and packaging equipment</t>
  </si>
  <si>
    <t>R&amp;D Engr 3</t>
  </si>
  <si>
    <t>R&amp;D Engr 4</t>
  </si>
  <si>
    <t>Lab Technician 3</t>
  </si>
  <si>
    <t>Equipment Service Contract - B</t>
  </si>
  <si>
    <t>Equipment Service Contract - C</t>
  </si>
  <si>
    <t>SAMPLE RATE CALCULATION  - Mass Spectrometry Facility</t>
  </si>
  <si>
    <t>Unit Name + L4 / L5 Node:</t>
  </si>
  <si>
    <t>UCB rechg policy Sect F.&amp; L.</t>
  </si>
  <si>
    <t>UCB rechg policy Sect E.vii &amp; K.</t>
  </si>
  <si>
    <t>UCB rechg policy Sect L.</t>
  </si>
  <si>
    <t>UCB rechg policy Sect M.</t>
  </si>
  <si>
    <t>UCB rechg policy Sect G.</t>
  </si>
  <si>
    <t xml:space="preserve">BFB A-47.IV.D.3 </t>
  </si>
  <si>
    <t>The estimated average annual surcharge income generated by this unit is:</t>
  </si>
  <si>
    <t xml:space="preserve">is: </t>
  </si>
  <si>
    <t>Final Rate Approval / Effective Date for Rates:</t>
  </si>
  <si>
    <t>Current Fiscal Year</t>
  </si>
  <si>
    <t>Next Fiscal Year</t>
  </si>
  <si>
    <t xml:space="preserve"> (2088 hours less total deductions)</t>
  </si>
  <si>
    <t>Staff Salaries</t>
  </si>
  <si>
    <t>Storekeeper</t>
  </si>
  <si>
    <t xml:space="preserve">Per HOUR or per ITEM CHARGE RATE CALCULATION   </t>
  </si>
  <si>
    <t>Equipment Service Contract - A</t>
  </si>
  <si>
    <t>Breakdown of services</t>
  </si>
  <si>
    <t>Program_Code</t>
  </si>
  <si>
    <t>Chart1</t>
  </si>
  <si>
    <t>Chart2</t>
  </si>
  <si>
    <t>Change in Net Assets - Pos/(Neg)</t>
  </si>
  <si>
    <t>Beginning Balance</t>
  </si>
  <si>
    <t>Ending Balance</t>
  </si>
  <si>
    <t>Periodic ($)</t>
  </si>
  <si>
    <t xml:space="preserve">     Net Operating Surplus/(Deficit)</t>
  </si>
  <si>
    <t xml:space="preserve">     Changes in Fund Balance - Pos/(Neg)</t>
  </si>
  <si>
    <t xml:space="preserve">          Total Revenue &amp; Transfers</t>
  </si>
  <si>
    <t xml:space="preserve">          Total Expenses</t>
  </si>
  <si>
    <t xml:space="preserve">               Total Compensation</t>
  </si>
  <si>
    <t xml:space="preserve">               Total Non Compensation</t>
  </si>
  <si>
    <t xml:space="preserve">               Adjustment:  Total Expenses - Plan</t>
  </si>
  <si>
    <t xml:space="preserve">                    Supplies, Materials and Equipment</t>
  </si>
  <si>
    <t xml:space="preserve">                    Scholarships and Fellowships</t>
  </si>
  <si>
    <t xml:space="preserve">                    Other Operating Expenses</t>
  </si>
  <si>
    <t xml:space="preserve">                    Adjustment:  Total Non Compensation - Plan</t>
  </si>
  <si>
    <t xml:space="preserve">                         Impairment of Cap Assets</t>
  </si>
  <si>
    <t xml:space="preserve">                         Interest and Financing Expense</t>
  </si>
  <si>
    <t xml:space="preserve">                         Indirect Cost Recovery</t>
  </si>
  <si>
    <t xml:space="preserve">                         Recharge Income</t>
  </si>
  <si>
    <t xml:space="preserve">                         Contract and Grants Sub Awards</t>
  </si>
  <si>
    <t xml:space="preserve">                         Services</t>
  </si>
  <si>
    <t xml:space="preserve">                         Rents and Utilities</t>
  </si>
  <si>
    <t xml:space="preserve">                         Travel</t>
  </si>
  <si>
    <t xml:space="preserve">                         Depreciation</t>
  </si>
  <si>
    <t xml:space="preserve">                         Miscellaneous Expenses</t>
  </si>
  <si>
    <t xml:space="preserve">                         Unallocated</t>
  </si>
  <si>
    <t>YearTotal</t>
  </si>
  <si>
    <t>Final</t>
  </si>
  <si>
    <t>Actual</t>
  </si>
  <si>
    <t>2017-18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</si>
  <si>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</si>
  <si>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</si>
  <si>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</si>
  <si>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</si>
  <si>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</si>
  <si>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</si>
  <si>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</si>
  <si>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</si>
  <si>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</si>
  <si>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</si>
  <si>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</si>
  <si>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</si>
  <si>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The beginning balance as of </t>
  </si>
  <si>
    <t>The forecasted balance as of</t>
  </si>
  <si>
    <t>Volume</t>
  </si>
  <si>
    <t>Recharge Income</t>
  </si>
  <si>
    <r>
      <t>indicate "</t>
    </r>
    <r>
      <rPr>
        <b/>
        <i/>
        <sz val="10"/>
        <rFont val="Geneva"/>
      </rPr>
      <t>new</t>
    </r>
    <r>
      <rPr>
        <i/>
        <sz val="10"/>
        <rFont val="Geneva"/>
      </rPr>
      <t>".  If current services are to be discontinued, please indicate "</t>
    </r>
    <r>
      <rPr>
        <b/>
        <i/>
        <sz val="10"/>
        <rFont val="Geneva"/>
      </rPr>
      <t>discontinued</t>
    </r>
    <r>
      <rPr>
        <i/>
        <sz val="10"/>
        <rFont val="Geneva"/>
      </rPr>
      <t>".</t>
    </r>
  </si>
  <si>
    <t>UCB rechg policy Sect N.</t>
  </si>
  <si>
    <t>UCB rechg policy Sect F. &amp; L.</t>
  </si>
  <si>
    <t>Adjustment for Current Year Operations</t>
  </si>
  <si>
    <t>Super. NanoLab</t>
  </si>
  <si>
    <t>DeptId</t>
  </si>
  <si>
    <t xml:space="preserve">Is the surcharge rate at or above the ICR rate? </t>
  </si>
  <si>
    <t>The surcharge rate or range used is:</t>
  </si>
  <si>
    <t>Enter DeptId below</t>
  </si>
  <si>
    <t>Enter Fund below</t>
  </si>
  <si>
    <t>FY2020-21</t>
  </si>
  <si>
    <t>Multi Year Planning</t>
  </si>
  <si>
    <t>Enter your various DeptId and Funds in the blue cells below then refresh the tab with a "private connection" to Calreporting.</t>
  </si>
  <si>
    <t>13 days = 104 hours</t>
  </si>
  <si>
    <t>1_24105</t>
  </si>
  <si>
    <t>Enter Chartfields below</t>
  </si>
  <si>
    <t xml:space="preserve">Enter Chartfields below </t>
  </si>
  <si>
    <t>C2_NKIMA</t>
  </si>
  <si>
    <r>
      <rPr>
        <sz val="10"/>
        <color rgb="FFFF0000"/>
        <rFont val="Geneva"/>
      </rPr>
      <t>Important Notes:</t>
    </r>
    <r>
      <rPr>
        <sz val="10"/>
        <rFont val="Geneva"/>
      </rPr>
      <t xml:space="preserve"> When downloading this file from the recharge website, please save the file to a computer drive (H drive seem to work well for most people) other than your desktop first. Then open the file using Citrix from the smartview icon. </t>
    </r>
  </si>
  <si>
    <t>For deptId, CF1 - CF2 entries, type in an underscore between the 1 or C1, C2 of the deptId/CF1-2 then the code. For example, deptId 24105 should be listed as 1_24105 and CF2 NKIMA should be listed as C2_NKIMA</t>
  </si>
  <si>
    <t>Tolerance</t>
  </si>
  <si>
    <t>Service A</t>
  </si>
  <si>
    <t>Service B</t>
  </si>
  <si>
    <t>Service C</t>
  </si>
  <si>
    <t>Service D</t>
  </si>
  <si>
    <t>Service E</t>
  </si>
  <si>
    <t>Service F</t>
  </si>
  <si>
    <t>Service G</t>
  </si>
  <si>
    <t>Control*</t>
  </si>
  <si>
    <t>* The control cell should equal $0 or an error exist.</t>
  </si>
  <si>
    <t>chart2</t>
  </si>
  <si>
    <t>C2_NKGTF</t>
  </si>
  <si>
    <t>Total adjustments</t>
  </si>
  <si>
    <t>Time worked overtime (list the hours as a negative number)</t>
  </si>
  <si>
    <t>Prior Fiscal Year</t>
  </si>
  <si>
    <t>FY2021-22</t>
  </si>
  <si>
    <r>
      <t xml:space="preserve">The FY19 forecasted </t>
    </r>
    <r>
      <rPr>
        <b/>
        <sz val="10"/>
        <rFont val="Geneva"/>
      </rPr>
      <t>change in net asset is</t>
    </r>
    <r>
      <rPr>
        <sz val="10"/>
        <rFont val="Geneva"/>
      </rPr>
      <t>:</t>
    </r>
  </si>
  <si>
    <t>FY2017-18 &amp; FY2018-19 Recharge analysis by Fund and DeptId</t>
  </si>
  <si>
    <t>fy19</t>
  </si>
  <si>
    <t>2018-19</t>
  </si>
  <si>
    <t>FY2017-18 &amp; FY2018-19 Recharge Tolerance (1/12 of the average last 12 month expenses)</t>
  </si>
  <si>
    <t>FY20</t>
  </si>
  <si>
    <t>26.</t>
  </si>
  <si>
    <t>The  year end subsidy needed to reach the balance listed in line 24. is:</t>
  </si>
  <si>
    <t>The FY20 amount of $ subsidized is:</t>
  </si>
  <si>
    <t>27.</t>
  </si>
  <si>
    <t>Unsubsidized HOURLY RATE</t>
  </si>
  <si>
    <t>Unsubsidized Rate per unit produced</t>
  </si>
  <si>
    <t>Unsubsidized Rate</t>
  </si>
  <si>
    <t>3) If "no" answers to questions 4-7, 9-15,17,21 or 27  of the first tab of the spreadsheet, explain in the box below:</t>
  </si>
  <si>
    <t>5) Other comments to help the rate review:</t>
  </si>
  <si>
    <t>4) If recharge services are provided to external clients, list the clients names below and e-mail copies of the business contracts or MOU with your self certification:</t>
  </si>
  <si>
    <t>fy18</t>
  </si>
  <si>
    <t xml:space="preserve">"no" answers to questions 2-21 or 27 </t>
  </si>
  <si>
    <t>To set up a "private connection" in Calreporting, first set up a "shared connection" then change the connection to "private connection". A detailed job aid is also available on the recharge website.</t>
  </si>
  <si>
    <t>Next Fiscal Year or revised current Fiscal Year*</t>
  </si>
  <si>
    <t>* Revised current fiscal year is used when an in year rate change is requested.</t>
  </si>
  <si>
    <t>Does the unit provide services to non-UC and non-UC affiliated customers?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</si>
</sst>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</numFmts>
  <fonts count="46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"/>
    </font>
    <font>
      <b/>
      <sz val="9"/>
      <name val="Arial"/>
      <family val="2"/>
    </font>
    <font>
      <b/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Geneva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i/>
      <sz val="8"/>
      <name val="Geneva"/>
    </font>
    <font>
      <b/>
      <i/>
      <sz val="10"/>
      <name val="Arial"/>
      <family val="2"/>
    </font>
    <font>
      <i/>
      <sz val="6"/>
      <name val="Arial"/>
      <family val="2"/>
    </font>
    <font>
      <sz val="9"/>
      <color indexed="48"/>
      <name val="Helv"/>
    </font>
    <font>
      <sz val="10"/>
      <color indexed="48"/>
      <name val="Geneva"/>
    </font>
    <font>
      <b/>
      <sz val="18"/>
      <name val="Geneva"/>
    </font>
    <font>
      <b/>
      <sz val="14"/>
      <name val="Geneva"/>
    </font>
    <font>
      <b/>
      <sz val="12"/>
      <name val="Geneva"/>
    </font>
    <font>
      <b/>
      <i/>
      <sz val="10"/>
      <name val="Geneva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Geneva"/>
    </font>
    <font>
      <b/>
      <u/>
      <sz val="10"/>
      <name val="Arial"/>
      <family val="2"/>
    </font>
    <font>
      <sz val="6"/>
      <name val="Arial"/>
      <family val="2"/>
    </font>
    <font>
      <b/>
      <sz val="9"/>
      <name val="Helv"/>
    </font>
    <font>
      <sz val="10"/>
      <name val="Verdana"/>
      <family val="2"/>
    </font>
    <font>
      <sz val="10"/>
      <color theme="1"/>
      <name val="Arial"/>
      <family val="2"/>
    </font>
    <font>
      <sz val="10"/>
      <name val="Helv"/>
    </font>
    <font>
      <sz val="10"/>
      <color rgb="FFFF000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3F9D1"/>
        <bgColor indexed="64"/>
      </patternFill>
    </fill>
    <fill>
      <patternFill patternType="solid">
        <fgColor rgb="FFCDF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42" fillId="0" borderId="0"/>
  </cellStyleXfs>
  <cellXfs count="614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Protection="1"/>
    <xf numFmtId="14" fontId="7" fillId="0" borderId="0" xfId="0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Fill="1" applyAlignment="1">
      <alignment horizontal="centerContinuous"/>
    </xf>
    <xf numFmtId="0" fontId="8" fillId="0" borderId="0" xfId="0" quotePrefix="1" applyFont="1" applyAlignment="1" applyProtection="1">
      <alignment horizontal="left"/>
    </xf>
    <xf numFmtId="0" fontId="8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8" fillId="0" borderId="0" xfId="0" quotePrefix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17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22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0" fillId="0" borderId="0" xfId="0" applyAlignme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Continuous"/>
    </xf>
    <xf numFmtId="0" fontId="5" fillId="0" borderId="0" xfId="0" quotePrefix="1" applyFont="1"/>
    <xf numFmtId="40" fontId="7" fillId="0" borderId="1" xfId="0" applyNumberFormat="1" applyFont="1" applyBorder="1" applyProtection="1">
      <protection locked="0"/>
    </xf>
    <xf numFmtId="9" fontId="12" fillId="0" borderId="1" xfId="0" applyNumberFormat="1" applyFont="1" applyBorder="1"/>
    <xf numFmtId="40" fontId="7" fillId="0" borderId="0" xfId="0" applyNumberFormat="1" applyFont="1" applyProtection="1">
      <protection locked="0"/>
    </xf>
    <xf numFmtId="9" fontId="12" fillId="0" borderId="0" xfId="0" applyNumberFormat="1" applyFont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18" fillId="0" borderId="0" xfId="0" quotePrefix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/>
    <xf numFmtId="1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Continuous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/>
    <xf numFmtId="0" fontId="8" fillId="0" borderId="7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Continuous"/>
    </xf>
    <xf numFmtId="49" fontId="8" fillId="0" borderId="9" xfId="0" applyNumberFormat="1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2" fillId="0" borderId="0" xfId="0" applyFont="1" applyProtection="1"/>
    <xf numFmtId="0" fontId="0" fillId="0" borderId="2" xfId="0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14" fontId="9" fillId="3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9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 applyProtection="1">
      <alignment horizontal="centerContinuous"/>
      <protection locked="0"/>
    </xf>
    <xf numFmtId="2" fontId="30" fillId="2" borderId="0" xfId="0" applyNumberFormat="1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4" fontId="7" fillId="2" borderId="0" xfId="0" quotePrefix="1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2" fillId="0" borderId="0" xfId="0" applyFont="1"/>
    <xf numFmtId="0" fontId="1" fillId="0" borderId="0" xfId="0" applyFont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1" applyFont="1" applyAlignment="1">
      <alignment horizontal="centerContinuous"/>
    </xf>
    <xf numFmtId="41" fontId="8" fillId="0" borderId="0" xfId="1" applyFont="1"/>
    <xf numFmtId="0" fontId="33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1" fontId="8" fillId="2" borderId="0" xfId="1" applyFont="1" applyFill="1" applyAlignment="1">
      <alignment horizontal="centerContinuous"/>
    </xf>
    <xf numFmtId="2" fontId="34" fillId="2" borderId="0" xfId="0" applyNumberFormat="1" applyFont="1" applyFill="1" applyAlignment="1">
      <alignment horizontal="centerContinuous"/>
    </xf>
    <xf numFmtId="0" fontId="8" fillId="0" borderId="0" xfId="0" applyFont="1" applyBorder="1" applyAlignment="1">
      <alignment horizontal="right"/>
    </xf>
    <xf numFmtId="41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1" fontId="8" fillId="0" borderId="0" xfId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7" fontId="8" fillId="0" borderId="0" xfId="0" applyNumberFormat="1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0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/>
    <xf numFmtId="9" fontId="8" fillId="0" borderId="0" xfId="3" applyFont="1" applyBorder="1" applyAlignment="1">
      <alignment horizontal="center"/>
    </xf>
    <xf numFmtId="37" fontId="8" fillId="0" borderId="1" xfId="0" applyNumberFormat="1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1" fontId="8" fillId="0" borderId="0" xfId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7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4" fillId="0" borderId="0" xfId="0" applyFont="1" applyBorder="1"/>
    <xf numFmtId="5" fontId="8" fillId="0" borderId="8" xfId="2" applyNumberFormat="1" applyFont="1" applyBorder="1" applyAlignment="1"/>
    <xf numFmtId="37" fontId="8" fillId="0" borderId="0" xfId="2" applyNumberFormat="1" applyFont="1" applyBorder="1" applyAlignment="1"/>
    <xf numFmtId="4" fontId="8" fillId="0" borderId="0" xfId="0" applyNumberFormat="1" applyFont="1" applyBorder="1" applyAlignment="1">
      <alignment horizontal="left"/>
    </xf>
    <xf numFmtId="5" fontId="8" fillId="0" borderId="0" xfId="2" applyNumberFormat="1" applyFont="1" applyBorder="1" applyAlignment="1"/>
    <xf numFmtId="44" fontId="8" fillId="0" borderId="0" xfId="2" applyFont="1" applyBorder="1" applyAlignment="1"/>
    <xf numFmtId="0" fontId="4" fillId="0" borderId="0" xfId="0" applyFont="1" applyBorder="1" applyAlignment="1">
      <alignment vertical="center"/>
    </xf>
    <xf numFmtId="41" fontId="8" fillId="0" borderId="0" xfId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0" fontId="4" fillId="0" borderId="8" xfId="2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0" fontId="1" fillId="0" borderId="0" xfId="0" applyFont="1" applyBorder="1"/>
    <xf numFmtId="0" fontId="8" fillId="0" borderId="0" xfId="0" applyFont="1" applyAlignment="1"/>
    <xf numFmtId="0" fontId="35" fillId="2" borderId="0" xfId="0" applyFont="1" applyFill="1" applyAlignment="1"/>
    <xf numFmtId="0" fontId="8" fillId="2" borderId="0" xfId="0" applyFont="1" applyFill="1" applyAlignment="1"/>
    <xf numFmtId="40" fontId="8" fillId="0" borderId="0" xfId="0" applyNumberFormat="1" applyFont="1" applyBorder="1" applyAlignment="1"/>
    <xf numFmtId="6" fontId="8" fillId="0" borderId="1" xfId="0" applyNumberFormat="1" applyFont="1" applyBorder="1" applyAlignment="1"/>
    <xf numFmtId="6" fontId="8" fillId="0" borderId="0" xfId="0" applyNumberFormat="1" applyFont="1" applyBorder="1" applyAlignment="1"/>
    <xf numFmtId="6" fontId="8" fillId="0" borderId="1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horizontal="center"/>
    </xf>
    <xf numFmtId="3" fontId="8" fillId="0" borderId="1" xfId="2" applyNumberFormat="1" applyFont="1" applyBorder="1" applyAlignment="1"/>
    <xf numFmtId="0" fontId="4" fillId="0" borderId="0" xfId="0" applyFont="1"/>
    <xf numFmtId="0" fontId="4" fillId="0" borderId="0" xfId="0" quotePrefix="1" applyFont="1" applyAlignment="1" applyProtection="1"/>
    <xf numFmtId="3" fontId="8" fillId="0" borderId="0" xfId="0" applyNumberFormat="1" applyFont="1" applyAlignment="1" applyProtection="1">
      <alignment horizontal="centerContinuous"/>
    </xf>
    <xf numFmtId="9" fontId="8" fillId="0" borderId="0" xfId="0" applyNumberFormat="1" applyFont="1" applyAlignment="1" applyProtection="1">
      <alignment horizontal="centerContinuous"/>
    </xf>
    <xf numFmtId="3" fontId="8" fillId="0" borderId="0" xfId="0" applyNumberFormat="1" applyFont="1" applyProtection="1"/>
    <xf numFmtId="9" fontId="8" fillId="0" borderId="0" xfId="0" applyNumberFormat="1" applyFont="1" applyProtection="1"/>
    <xf numFmtId="3" fontId="8" fillId="0" borderId="1" xfId="0" applyNumberFormat="1" applyFont="1" applyBorder="1" applyProtection="1"/>
    <xf numFmtId="9" fontId="8" fillId="0" borderId="1" xfId="0" applyNumberFormat="1" applyFont="1" applyBorder="1" applyProtection="1"/>
    <xf numFmtId="3" fontId="8" fillId="0" borderId="0" xfId="0" applyNumberFormat="1" applyFont="1" applyBorder="1" applyProtection="1"/>
    <xf numFmtId="9" fontId="8" fillId="0" borderId="0" xfId="0" applyNumberFormat="1" applyFont="1" applyBorder="1" applyProtection="1"/>
    <xf numFmtId="0" fontId="4" fillId="0" borderId="0" xfId="0" applyFont="1" applyBorder="1" applyProtection="1"/>
    <xf numFmtId="0" fontId="13" fillId="0" borderId="0" xfId="0" applyFont="1" applyBorder="1" applyProtection="1"/>
    <xf numFmtId="0" fontId="8" fillId="5" borderId="14" xfId="0" applyFont="1" applyFill="1" applyBorder="1" applyAlignment="1" applyProtection="1">
      <alignment horizontal="left"/>
    </xf>
    <xf numFmtId="3" fontId="8" fillId="5" borderId="16" xfId="0" quotePrefix="1" applyNumberFormat="1" applyFont="1" applyFill="1" applyBorder="1" applyAlignment="1" applyProtection="1">
      <alignment horizontal="right"/>
    </xf>
    <xf numFmtId="9" fontId="8" fillId="5" borderId="16" xfId="0" quotePrefix="1" applyNumberFormat="1" applyFont="1" applyFill="1" applyBorder="1" applyAlignment="1" applyProtection="1">
      <alignment horizontal="center"/>
    </xf>
    <xf numFmtId="3" fontId="8" fillId="0" borderId="16" xfId="0" applyNumberFormat="1" applyFont="1" applyBorder="1" applyProtection="1"/>
    <xf numFmtId="0" fontId="8" fillId="5" borderId="16" xfId="0" quotePrefix="1" applyFont="1" applyFill="1" applyBorder="1" applyAlignment="1" applyProtection="1">
      <alignment horizontal="center"/>
    </xf>
    <xf numFmtId="0" fontId="8" fillId="5" borderId="13" xfId="0" quotePrefix="1" applyFont="1" applyFill="1" applyBorder="1" applyAlignment="1" applyProtection="1">
      <alignment horizontal="left"/>
    </xf>
    <xf numFmtId="0" fontId="8" fillId="5" borderId="14" xfId="0" quotePrefix="1" applyFont="1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6" xfId="0" applyNumberFormat="1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36" fillId="0" borderId="13" xfId="0" applyFont="1" applyBorder="1" applyAlignment="1" applyProtection="1">
      <alignment horizontal="left" wrapText="1"/>
    </xf>
    <xf numFmtId="0" fontId="36" fillId="0" borderId="14" xfId="0" applyFont="1" applyBorder="1" applyAlignment="1" applyProtection="1">
      <alignment horizontal="left" wrapText="1"/>
    </xf>
    <xf numFmtId="3" fontId="36" fillId="0" borderId="16" xfId="0" applyNumberFormat="1" applyFont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right"/>
    </xf>
    <xf numFmtId="9" fontId="8" fillId="0" borderId="16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6" xfId="0" applyFont="1" applyBorder="1" applyProtection="1"/>
    <xf numFmtId="0" fontId="36" fillId="0" borderId="6" xfId="0" applyFont="1" applyBorder="1" applyAlignment="1" applyProtection="1">
      <alignment horizontal="left" wrapText="1"/>
    </xf>
    <xf numFmtId="0" fontId="4" fillId="0" borderId="9" xfId="0" applyFont="1" applyBorder="1" applyProtection="1"/>
    <xf numFmtId="0" fontId="4" fillId="0" borderId="7" xfId="0" applyFont="1" applyBorder="1" applyProtection="1"/>
    <xf numFmtId="165" fontId="4" fillId="0" borderId="8" xfId="0" applyNumberFormat="1" applyFont="1" applyBorder="1" applyProtection="1"/>
    <xf numFmtId="9" fontId="4" fillId="0" borderId="8" xfId="0" applyNumberFormat="1" applyFont="1" applyBorder="1" applyProtection="1"/>
    <xf numFmtId="3" fontId="7" fillId="0" borderId="0" xfId="0" applyNumberFormat="1" applyFont="1" applyAlignment="1">
      <alignment horizontal="centerContinuous"/>
    </xf>
    <xf numFmtId="0" fontId="7" fillId="0" borderId="0" xfId="0" applyFont="1" applyAlignment="1"/>
    <xf numFmtId="3" fontId="7" fillId="0" borderId="0" xfId="0" applyNumberFormat="1" applyFont="1" applyAlignment="1"/>
    <xf numFmtId="3" fontId="7" fillId="2" borderId="0" xfId="0" applyNumberFormat="1" applyFont="1" applyFill="1" applyAlignment="1">
      <alignment horizontal="centerContinuous"/>
    </xf>
    <xf numFmtId="2" fontId="30" fillId="2" borderId="0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41" fontId="20" fillId="0" borderId="0" xfId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31" fillId="0" borderId="0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1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1" fontId="3" fillId="0" borderId="1" xfId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9" fontId="3" fillId="0" borderId="1" xfId="3" applyFont="1" applyBorder="1" applyAlignment="1"/>
    <xf numFmtId="38" fontId="3" fillId="0" borderId="1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5" fontId="3" fillId="0" borderId="8" xfId="0" applyNumberFormat="1" applyFont="1" applyBorder="1" applyAlignment="1"/>
    <xf numFmtId="166" fontId="0" fillId="0" borderId="1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5" fontId="3" fillId="0" borderId="0" xfId="0" applyNumberFormat="1" applyFont="1"/>
    <xf numFmtId="9" fontId="3" fillId="0" borderId="0" xfId="3" applyFont="1" applyBorder="1" applyAlignment="1"/>
    <xf numFmtId="38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/>
    <xf numFmtId="166" fontId="3" fillId="0" borderId="0" xfId="0" applyNumberFormat="1" applyFont="1"/>
    <xf numFmtId="165" fontId="3" fillId="0" borderId="0" xfId="0" applyNumberFormat="1" applyFont="1" applyBorder="1"/>
    <xf numFmtId="9" fontId="3" fillId="0" borderId="0" xfId="3" applyFont="1" applyBorder="1" applyAlignment="1">
      <alignment horizontal="center"/>
    </xf>
    <xf numFmtId="166" fontId="3" fillId="0" borderId="0" xfId="0" applyNumberFormat="1" applyFont="1" applyBorder="1"/>
    <xf numFmtId="40" fontId="3" fillId="0" borderId="0" xfId="0" applyNumberFormat="1" applyFont="1" applyBorder="1" applyAlignment="1"/>
    <xf numFmtId="6" fontId="3" fillId="0" borderId="1" xfId="0" applyNumberFormat="1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" fontId="3" fillId="0" borderId="8" xfId="2" applyNumberFormat="1" applyFont="1" applyBorder="1" applyAlignme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8" xfId="0" applyBorder="1"/>
    <xf numFmtId="3" fontId="3" fillId="0" borderId="8" xfId="0" applyNumberFormat="1" applyFont="1" applyBorder="1"/>
    <xf numFmtId="44" fontId="3" fillId="0" borderId="0" xfId="2" applyFont="1" applyBorder="1" applyAlignment="1"/>
    <xf numFmtId="41" fontId="3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1" fillId="0" borderId="8" xfId="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 applyProtection="1">
      <alignment horizontal="centerContinuous"/>
    </xf>
    <xf numFmtId="164" fontId="8" fillId="0" borderId="0" xfId="0" applyNumberFormat="1" applyFont="1" applyProtection="1"/>
    <xf numFmtId="164" fontId="7" fillId="0" borderId="0" xfId="0" applyNumberFormat="1" applyFont="1" applyBorder="1" applyAlignment="1" applyProtection="1">
      <alignment horizontal="left"/>
    </xf>
    <xf numFmtId="164" fontId="8" fillId="5" borderId="16" xfId="0" quotePrefix="1" applyNumberFormat="1" applyFont="1" applyFill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36" fillId="0" borderId="16" xfId="0" applyNumberFormat="1" applyFont="1" applyBorder="1" applyAlignment="1" applyProtection="1">
      <alignment horizontal="center"/>
    </xf>
    <xf numFmtId="164" fontId="4" fillId="0" borderId="8" xfId="0" applyNumberFormat="1" applyFont="1" applyBorder="1" applyProtection="1"/>
    <xf numFmtId="164" fontId="0" fillId="0" borderId="0" xfId="0" applyNumberFormat="1"/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3" fillId="6" borderId="17" xfId="0" applyFont="1" applyFill="1" applyBorder="1" applyProtection="1"/>
    <xf numFmtId="0" fontId="7" fillId="6" borderId="18" xfId="0" applyFont="1" applyFill="1" applyBorder="1" applyProtection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3" xfId="0" applyFont="1" applyFill="1" applyBorder="1" applyProtection="1"/>
    <xf numFmtId="0" fontId="7" fillId="6" borderId="3" xfId="0" applyFont="1" applyFill="1" applyBorder="1"/>
    <xf numFmtId="0" fontId="7" fillId="6" borderId="21" xfId="0" applyFont="1" applyFill="1" applyBorder="1"/>
    <xf numFmtId="0" fontId="11" fillId="7" borderId="24" xfId="0" applyFont="1" applyFill="1" applyBorder="1" applyAlignment="1">
      <alignment horizontal="centerContinuous"/>
    </xf>
    <xf numFmtId="0" fontId="11" fillId="7" borderId="25" xfId="0" applyFont="1" applyFill="1" applyBorder="1" applyAlignment="1">
      <alignment horizontal="centerContinuous"/>
    </xf>
    <xf numFmtId="2" fontId="0" fillId="0" borderId="0" xfId="0" applyNumberFormat="1"/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0" borderId="0" xfId="0" applyNumberFormat="1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9" fontId="7" fillId="0" borderId="1" xfId="3" applyFont="1" applyBorder="1" applyProtection="1">
      <protection locked="0"/>
    </xf>
    <xf numFmtId="9" fontId="7" fillId="0" borderId="1" xfId="3" applyFont="1" applyBorder="1" applyAlignment="1" applyProtection="1">
      <alignment horizontal="right"/>
      <protection locked="0"/>
    </xf>
    <xf numFmtId="0" fontId="8" fillId="0" borderId="0" xfId="0" applyFont="1" applyFill="1" applyBorder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0" fontId="2" fillId="3" borderId="0" xfId="0" applyFont="1" applyFill="1" applyProtection="1"/>
    <xf numFmtId="0" fontId="37" fillId="6" borderId="20" xfId="0" applyFont="1" applyFill="1" applyBorder="1" applyProtection="1"/>
    <xf numFmtId="14" fontId="7" fillId="0" borderId="0" xfId="0" applyNumberFormat="1" applyFont="1" applyBorder="1" applyAlignment="1" applyProtection="1">
      <alignment horizontal="center"/>
      <protection locked="0"/>
    </xf>
    <xf numFmtId="0" fontId="38" fillId="0" borderId="0" xfId="4" applyBorder="1" applyAlignment="1" applyProtection="1"/>
    <xf numFmtId="0" fontId="0" fillId="0" borderId="0" xfId="0" applyAlignment="1">
      <alignment wrapText="1"/>
    </xf>
    <xf numFmtId="0" fontId="4" fillId="0" borderId="0" xfId="0" applyFont="1" applyAlignment="1"/>
    <xf numFmtId="0" fontId="39" fillId="0" borderId="0" xfId="0" applyFont="1"/>
    <xf numFmtId="0" fontId="11" fillId="0" borderId="0" xfId="0" applyFont="1" applyBorder="1"/>
    <xf numFmtId="0" fontId="37" fillId="0" borderId="0" xfId="0" applyFont="1" applyBorder="1"/>
    <xf numFmtId="0" fontId="4" fillId="0" borderId="0" xfId="0" applyFont="1" applyBorder="1" applyAlignment="1" applyProtection="1">
      <alignment horizontal="center"/>
    </xf>
    <xf numFmtId="14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center" wrapText="1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5" fillId="0" borderId="0" xfId="0" applyFont="1" applyAlignment="1"/>
    <xf numFmtId="0" fontId="7" fillId="0" borderId="0" xfId="0" applyFont="1" applyBorder="1" applyAlignment="1"/>
    <xf numFmtId="14" fontId="7" fillId="0" borderId="0" xfId="0" applyNumberFormat="1" applyFont="1" applyBorder="1" applyAlignment="1" applyProtection="1">
      <protection locked="0"/>
    </xf>
    <xf numFmtId="0" fontId="7" fillId="0" borderId="2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Border="1" applyAlignment="1"/>
    <xf numFmtId="0" fontId="7" fillId="0" borderId="3" xfId="0" applyFont="1" applyBorder="1" applyAlignment="1"/>
    <xf numFmtId="0" fontId="12" fillId="0" borderId="0" xfId="0" applyFont="1" applyBorder="1" applyAlignment="1"/>
    <xf numFmtId="0" fontId="16" fillId="7" borderId="23" xfId="0" applyFont="1" applyFill="1" applyBorder="1" applyAlignment="1">
      <alignment horizontal="left"/>
    </xf>
    <xf numFmtId="0" fontId="13" fillId="7" borderId="22" xfId="0" quotePrefix="1" applyFont="1" applyFill="1" applyBorder="1" applyAlignment="1">
      <alignment horizontal="center"/>
    </xf>
    <xf numFmtId="0" fontId="0" fillId="0" borderId="0" xfId="0" applyAlignment="1" applyProtection="1">
      <protection locked="0"/>
    </xf>
    <xf numFmtId="0" fontId="18" fillId="0" borderId="0" xfId="0" quotePrefix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7" borderId="23" xfId="0" applyFont="1" applyFill="1" applyBorder="1" applyAlignment="1">
      <alignment horizontal="left"/>
    </xf>
    <xf numFmtId="0" fontId="0" fillId="7" borderId="24" xfId="0" applyFill="1" applyBorder="1" applyAlignment="1"/>
    <xf numFmtId="0" fontId="0" fillId="7" borderId="25" xfId="0" applyFill="1" applyBorder="1" applyAlignment="1"/>
    <xf numFmtId="0" fontId="0" fillId="0" borderId="0" xfId="0" applyFill="1" applyAlignment="1"/>
    <xf numFmtId="0" fontId="0" fillId="0" borderId="0" xfId="0" quotePrefix="1" applyAlignment="1"/>
    <xf numFmtId="0" fontId="18" fillId="0" borderId="0" xfId="0" applyFont="1" applyAlignment="1"/>
    <xf numFmtId="0" fontId="5" fillId="0" borderId="0" xfId="0" quotePrefix="1" applyFont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Border="1" applyAlignment="1" applyProtection="1"/>
    <xf numFmtId="0" fontId="4" fillId="7" borderId="23" xfId="0" applyFont="1" applyFill="1" applyBorder="1" applyAlignment="1" applyProtection="1"/>
    <xf numFmtId="0" fontId="8" fillId="7" borderId="24" xfId="0" applyFont="1" applyFill="1" applyBorder="1" applyAlignment="1" applyProtection="1"/>
    <xf numFmtId="0" fontId="8" fillId="7" borderId="25" xfId="0" applyFont="1" applyFill="1" applyBorder="1" applyAlignment="1" applyProtection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16" fillId="0" borderId="0" xfId="0" applyFont="1" applyBorder="1" applyAlignment="1" applyProtection="1"/>
    <xf numFmtId="0" fontId="8" fillId="0" borderId="0" xfId="0" quotePrefix="1" applyFont="1" applyBorder="1" applyAlignment="1" applyProtection="1"/>
    <xf numFmtId="0" fontId="23" fillId="0" borderId="0" xfId="0" applyFont="1" applyBorder="1" applyAlignment="1" applyProtection="1"/>
    <xf numFmtId="0" fontId="25" fillId="7" borderId="24" xfId="0" applyFont="1" applyFill="1" applyBorder="1" applyAlignment="1" applyProtection="1"/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1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Alignment="1"/>
    <xf numFmtId="0" fontId="3" fillId="0" borderId="0" xfId="0" quotePrefix="1" applyFont="1" applyAlignment="1"/>
    <xf numFmtId="40" fontId="12" fillId="0" borderId="0" xfId="0" applyNumberFormat="1" applyFont="1" applyBorder="1" applyAlignment="1"/>
    <xf numFmtId="10" fontId="12" fillId="0" borderId="0" xfId="0" applyNumberFormat="1" applyFont="1" applyBorder="1" applyAlignment="1"/>
    <xf numFmtId="0" fontId="12" fillId="0" borderId="0" xfId="0" applyFont="1" applyFill="1" applyAlignment="1"/>
    <xf numFmtId="0" fontId="0" fillId="0" borderId="0" xfId="0" quotePrefix="1" applyFont="1" applyAlignment="1"/>
    <xf numFmtId="0" fontId="0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27" fillId="0" borderId="0" xfId="0" applyFont="1" applyAlignment="1"/>
    <xf numFmtId="0" fontId="1" fillId="0" borderId="0" xfId="0" applyFont="1" applyFill="1" applyAlignment="1"/>
    <xf numFmtId="9" fontId="8" fillId="0" borderId="1" xfId="3" quotePrefix="1" applyFont="1" applyBorder="1" applyAlignment="1" applyProtection="1">
      <alignment horizontal="right"/>
    </xf>
    <xf numFmtId="0" fontId="12" fillId="0" borderId="1" xfId="0" applyFont="1" applyBorder="1" applyAlignment="1"/>
    <xf numFmtId="0" fontId="36" fillId="0" borderId="0" xfId="0" applyFont="1" applyBorder="1" applyAlignment="1" applyProtection="1"/>
    <xf numFmtId="0" fontId="8" fillId="0" borderId="0" xfId="0" quotePrefix="1" applyFont="1" applyBorder="1" applyAlignment="1" applyProtection="1">
      <protection locked="0"/>
    </xf>
    <xf numFmtId="0" fontId="4" fillId="7" borderId="24" xfId="0" applyFont="1" applyFill="1" applyBorder="1" applyAlignment="1" applyProtection="1"/>
    <xf numFmtId="0" fontId="25" fillId="7" borderId="25" xfId="0" applyFont="1" applyFill="1" applyBorder="1" applyAlignment="1" applyProtection="1"/>
    <xf numFmtId="14" fontId="28" fillId="0" borderId="0" xfId="0" applyNumberFormat="1" applyFont="1" applyBorder="1" applyAlignment="1"/>
    <xf numFmtId="167" fontId="15" fillId="0" borderId="1" xfId="2" applyNumberFormat="1" applyFont="1" applyBorder="1" applyAlignment="1"/>
    <xf numFmtId="167" fontId="15" fillId="0" borderId="2" xfId="2" applyNumberFormat="1" applyFont="1" applyBorder="1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44" fontId="8" fillId="0" borderId="1" xfId="2" applyFont="1" applyBorder="1" applyAlignment="1" applyProtection="1">
      <alignment horizontal="center"/>
    </xf>
    <xf numFmtId="0" fontId="12" fillId="0" borderId="4" xfId="0" applyFont="1" applyBorder="1" applyAlignment="1"/>
    <xf numFmtId="0" fontId="8" fillId="0" borderId="2" xfId="0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13" fillId="3" borderId="0" xfId="0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3" fillId="3" borderId="29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67" fontId="7" fillId="0" borderId="1" xfId="2" applyNumberFormat="1" applyFont="1" applyBorder="1" applyProtection="1">
      <protection locked="0"/>
    </xf>
    <xf numFmtId="167" fontId="7" fillId="0" borderId="0" xfId="2" applyNumberFormat="1" applyFont="1" applyProtection="1">
      <protection locked="0"/>
    </xf>
    <xf numFmtId="167" fontId="7" fillId="0" borderId="0" xfId="2" applyNumberFormat="1" applyFont="1" applyBorder="1" applyProtection="1">
      <protection locked="0"/>
    </xf>
    <xf numFmtId="168" fontId="7" fillId="0" borderId="1" xfId="5" applyNumberFormat="1" applyFont="1" applyBorder="1" applyProtection="1">
      <protection locked="0"/>
    </xf>
    <xf numFmtId="168" fontId="7" fillId="0" borderId="0" xfId="5" applyNumberFormat="1" applyFont="1" applyProtection="1">
      <protection locked="0"/>
    </xf>
    <xf numFmtId="168" fontId="7" fillId="0" borderId="0" xfId="5" applyNumberFormat="1" applyFont="1" applyBorder="1" applyProtection="1">
      <protection locked="0"/>
    </xf>
    <xf numFmtId="0" fontId="29" fillId="2" borderId="0" xfId="0" applyFont="1" applyFill="1" applyAlignment="1">
      <alignment horizontal="left"/>
    </xf>
    <xf numFmtId="0" fontId="8" fillId="0" borderId="16" xfId="0" quotePrefix="1" applyFont="1" applyFill="1" applyBorder="1" applyAlignment="1" applyProtection="1">
      <alignment horizontal="center"/>
    </xf>
    <xf numFmtId="0" fontId="0" fillId="0" borderId="0" xfId="0" applyFont="1" applyBorder="1"/>
    <xf numFmtId="168" fontId="3" fillId="0" borderId="1" xfId="5" applyNumberFormat="1" applyFont="1" applyBorder="1"/>
    <xf numFmtId="168" fontId="3" fillId="0" borderId="0" xfId="5" applyNumberFormat="1" applyFont="1"/>
    <xf numFmtId="168" fontId="3" fillId="0" borderId="1" xfId="5" applyNumberFormat="1" applyFont="1" applyBorder="1" applyAlignment="1"/>
    <xf numFmtId="168" fontId="3" fillId="0" borderId="2" xfId="5" applyNumberFormat="1" applyFont="1" applyBorder="1"/>
    <xf numFmtId="168" fontId="3" fillId="0" borderId="2" xfId="5" applyNumberFormat="1" applyFont="1" applyBorder="1" applyAlignment="1"/>
    <xf numFmtId="168" fontId="3" fillId="0" borderId="8" xfId="5" applyNumberFormat="1" applyFont="1" applyBorder="1"/>
    <xf numFmtId="168" fontId="3" fillId="0" borderId="8" xfId="5" applyNumberFormat="1" applyFont="1" applyBorder="1" applyAlignment="1"/>
    <xf numFmtId="0" fontId="30" fillId="0" borderId="0" xfId="0" applyFont="1"/>
    <xf numFmtId="0" fontId="31" fillId="0" borderId="0" xfId="0" applyFont="1" applyBorder="1" applyAlignment="1">
      <alignment horizontal="centerContinuous"/>
    </xf>
    <xf numFmtId="7" fontId="1" fillId="0" borderId="0" xfId="0" applyNumberFormat="1" applyFont="1" applyBorder="1" applyAlignment="1">
      <alignment horizontal="centerContinuous"/>
    </xf>
    <xf numFmtId="0" fontId="10" fillId="0" borderId="0" xfId="0" applyFont="1"/>
    <xf numFmtId="5" fontId="4" fillId="0" borderId="8" xfId="0" applyNumberFormat="1" applyFont="1" applyBorder="1" applyAlignment="1"/>
    <xf numFmtId="5" fontId="4" fillId="0" borderId="8" xfId="2" applyNumberFormat="1" applyFont="1" applyBorder="1" applyAlignment="1"/>
    <xf numFmtId="0" fontId="8" fillId="0" borderId="0" xfId="6" applyFont="1"/>
    <xf numFmtId="0" fontId="8" fillId="0" borderId="0" xfId="6" applyFont="1" applyAlignment="1">
      <alignment horizontal="right"/>
    </xf>
    <xf numFmtId="166" fontId="8" fillId="0" borderId="0" xfId="6" applyNumberFormat="1" applyFont="1"/>
    <xf numFmtId="0" fontId="4" fillId="0" borderId="17" xfId="6" applyFont="1" applyBorder="1"/>
    <xf numFmtId="0" fontId="4" fillId="0" borderId="18" xfId="6" applyFont="1" applyBorder="1"/>
    <xf numFmtId="0" fontId="8" fillId="0" borderId="26" xfId="6" applyFont="1" applyBorder="1"/>
    <xf numFmtId="9" fontId="8" fillId="0" borderId="0" xfId="6" applyNumberFormat="1" applyFont="1" applyBorder="1"/>
    <xf numFmtId="5" fontId="8" fillId="0" borderId="0" xfId="6" applyNumberFormat="1" applyFont="1" applyBorder="1"/>
    <xf numFmtId="9" fontId="36" fillId="0" borderId="0" xfId="6" applyNumberFormat="1" applyFont="1"/>
    <xf numFmtId="6" fontId="8" fillId="0" borderId="26" xfId="6" applyNumberFormat="1" applyFont="1" applyBorder="1"/>
    <xf numFmtId="6" fontId="8" fillId="0" borderId="0" xfId="2" applyNumberFormat="1" applyFont="1" applyBorder="1"/>
    <xf numFmtId="6" fontId="8" fillId="0" borderId="0" xfId="6" applyNumberFormat="1" applyFont="1"/>
    <xf numFmtId="0" fontId="8" fillId="0" borderId="0" xfId="6" applyFont="1" applyBorder="1"/>
    <xf numFmtId="5" fontId="8" fillId="0" borderId="1" xfId="6" applyNumberFormat="1" applyFont="1" applyBorder="1"/>
    <xf numFmtId="0" fontId="4" fillId="0" borderId="0" xfId="6" applyFont="1"/>
    <xf numFmtId="0" fontId="4" fillId="0" borderId="0" xfId="6" applyFont="1" applyBorder="1"/>
    <xf numFmtId="7" fontId="4" fillId="0" borderId="0" xfId="6" applyNumberFormat="1" applyFont="1" applyBorder="1"/>
    <xf numFmtId="42" fontId="8" fillId="0" borderId="0" xfId="6" applyNumberFormat="1" applyFont="1"/>
    <xf numFmtId="7" fontId="8" fillId="0" borderId="0" xfId="6" applyNumberFormat="1" applyFont="1"/>
    <xf numFmtId="42" fontId="8" fillId="0" borderId="0" xfId="6" applyNumberFormat="1" applyFont="1" applyBorder="1"/>
    <xf numFmtId="5" fontId="8" fillId="0" borderId="0" xfId="6" applyNumberFormat="1" applyFont="1"/>
    <xf numFmtId="6" fontId="8" fillId="0" borderId="1" xfId="6" applyNumberFormat="1" applyFont="1" applyBorder="1"/>
    <xf numFmtId="44" fontId="8" fillId="0" borderId="0" xfId="6" applyNumberFormat="1" applyFont="1" applyBorder="1"/>
    <xf numFmtId="0" fontId="4" fillId="0" borderId="1" xfId="6" applyFont="1" applyBorder="1"/>
    <xf numFmtId="5" fontId="4" fillId="0" borderId="1" xfId="6" applyNumberFormat="1" applyFont="1" applyBorder="1"/>
    <xf numFmtId="169" fontId="8" fillId="0" borderId="0" xfId="6" applyNumberFormat="1" applyFont="1" applyBorder="1"/>
    <xf numFmtId="0" fontId="8" fillId="0" borderId="11" xfId="6" applyFont="1" applyBorder="1"/>
    <xf numFmtId="0" fontId="36" fillId="0" borderId="0" xfId="6" applyFont="1" applyAlignment="1">
      <alignment horizontal="center"/>
    </xf>
    <xf numFmtId="5" fontId="43" fillId="0" borderId="0" xfId="6" applyNumberFormat="1" applyFont="1"/>
    <xf numFmtId="5" fontId="8" fillId="0" borderId="22" xfId="2" applyNumberFormat="1" applyFont="1" applyBorder="1"/>
    <xf numFmtId="44" fontId="4" fillId="0" borderId="8" xfId="2" applyNumberFormat="1" applyFont="1" applyBorder="1" applyAlignment="1">
      <alignment vertical="center"/>
    </xf>
    <xf numFmtId="0" fontId="4" fillId="0" borderId="0" xfId="6" applyFont="1" applyFill="1" applyBorder="1"/>
    <xf numFmtId="42" fontId="8" fillId="0" borderId="0" xfId="6" applyNumberFormat="1" applyFont="1" applyFill="1" applyBorder="1"/>
    <xf numFmtId="0" fontId="8" fillId="0" borderId="0" xfId="6" applyFont="1" applyFill="1"/>
    <xf numFmtId="167" fontId="8" fillId="0" borderId="0" xfId="2" applyNumberFormat="1" applyFont="1" applyBorder="1"/>
    <xf numFmtId="0" fontId="5" fillId="0" borderId="0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Font="1" applyBorder="1" applyAlignment="1"/>
    <xf numFmtId="0" fontId="37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/>
    <xf numFmtId="0" fontId="0" fillId="0" borderId="0" xfId="0" applyFill="1"/>
    <xf numFmtId="0" fontId="1" fillId="0" borderId="0" xfId="0" applyFont="1" applyAlignment="1">
      <alignment horizontal="center" wrapText="1"/>
    </xf>
    <xf numFmtId="0" fontId="4" fillId="10" borderId="0" xfId="6" applyFont="1" applyFill="1" applyBorder="1" applyAlignment="1">
      <alignment horizontal="center"/>
    </xf>
    <xf numFmtId="167" fontId="8" fillId="0" borderId="0" xfId="6" applyNumberFormat="1" applyFont="1" applyBorder="1"/>
    <xf numFmtId="5" fontId="4" fillId="0" borderId="0" xfId="6" applyNumberFormat="1" applyFont="1" applyBorder="1"/>
    <xf numFmtId="6" fontId="8" fillId="0" borderId="0" xfId="6" applyNumberFormat="1" applyFont="1" applyBorder="1"/>
    <xf numFmtId="6" fontId="4" fillId="0" borderId="0" xfId="6" applyNumberFormat="1" applyFont="1" applyBorder="1"/>
    <xf numFmtId="0" fontId="4" fillId="0" borderId="19" xfId="6" applyFont="1" applyBorder="1"/>
    <xf numFmtId="9" fontId="8" fillId="0" borderId="27" xfId="6" applyNumberFormat="1" applyFont="1" applyBorder="1"/>
    <xf numFmtId="6" fontId="4" fillId="0" borderId="26" xfId="6" applyNumberFormat="1" applyFont="1" applyBorder="1"/>
    <xf numFmtId="0" fontId="8" fillId="0" borderId="27" xfId="6" applyFont="1" applyBorder="1"/>
    <xf numFmtId="6" fontId="8" fillId="0" borderId="26" xfId="2" applyNumberFormat="1" applyFont="1" applyBorder="1"/>
    <xf numFmtId="169" fontId="8" fillId="0" borderId="27" xfId="6" applyNumberFormat="1" applyFont="1" applyBorder="1"/>
    <xf numFmtId="5" fontId="8" fillId="0" borderId="3" xfId="2" applyNumberFormat="1" applyFont="1" applyBorder="1"/>
    <xf numFmtId="0" fontId="8" fillId="0" borderId="21" xfId="6" applyFont="1" applyBorder="1"/>
    <xf numFmtId="0" fontId="36" fillId="0" borderId="0" xfId="6" applyFont="1" applyAlignment="1">
      <alignment horizontal="center"/>
    </xf>
    <xf numFmtId="167" fontId="0" fillId="0" borderId="0" xfId="2" applyNumberFormat="1" applyFont="1"/>
    <xf numFmtId="167" fontId="0" fillId="0" borderId="0" xfId="2" quotePrefix="1" applyNumberFormat="1" applyFont="1"/>
    <xf numFmtId="49" fontId="0" fillId="0" borderId="0" xfId="2" quotePrefix="1" applyNumberFormat="1" applyFont="1"/>
    <xf numFmtId="167" fontId="1" fillId="0" borderId="0" xfId="2" quotePrefix="1" applyNumberFormat="1" applyFont="1"/>
    <xf numFmtId="167" fontId="1" fillId="0" borderId="0" xfId="2" applyNumberFormat="1" applyFont="1"/>
    <xf numFmtId="167" fontId="3" fillId="0" borderId="0" xfId="2" applyNumberFormat="1" applyFont="1"/>
    <xf numFmtId="0" fontId="11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2" fillId="0" borderId="0" xfId="0" applyFont="1" applyFill="1" applyProtection="1"/>
    <xf numFmtId="0" fontId="0" fillId="0" borderId="0" xfId="0" applyFill="1" applyProtection="1"/>
    <xf numFmtId="0" fontId="7" fillId="0" borderId="0" xfId="0" applyFont="1" applyFill="1"/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167" fontId="3" fillId="0" borderId="0" xfId="2" quotePrefix="1" applyNumberFormat="1" applyFont="1"/>
    <xf numFmtId="167" fontId="0" fillId="11" borderId="0" xfId="2" quotePrefix="1" applyNumberFormat="1" applyFont="1" applyFill="1" applyAlignment="1">
      <alignment horizontal="left"/>
    </xf>
    <xf numFmtId="167" fontId="1" fillId="0" borderId="31" xfId="2" quotePrefix="1" applyNumberFormat="1" applyFont="1" applyBorder="1"/>
    <xf numFmtId="0" fontId="8" fillId="0" borderId="1" xfId="0" applyFont="1" applyBorder="1" applyAlignment="1" applyProtection="1">
      <alignment horizontal="right"/>
      <protection locked="0"/>
    </xf>
    <xf numFmtId="44" fontId="8" fillId="0" borderId="1" xfId="2" applyFont="1" applyBorder="1" applyAlignment="1" applyProtection="1">
      <alignment horizontal="center"/>
      <protection locked="0"/>
    </xf>
    <xf numFmtId="167" fontId="8" fillId="0" borderId="1" xfId="2" applyNumberFormat="1" applyFont="1" applyBorder="1" applyAlignment="1" applyProtection="1">
      <alignment horizontal="center"/>
      <protection locked="0"/>
    </xf>
    <xf numFmtId="167" fontId="3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44" fillId="0" borderId="1" xfId="2" applyFont="1" applyBorder="1" applyAlignment="1">
      <alignment horizontal="center"/>
    </xf>
    <xf numFmtId="10" fontId="44" fillId="0" borderId="2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 applyProtection="1">
      <alignment horizontal="centerContinuous"/>
    </xf>
    <xf numFmtId="14" fontId="8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/>
    <xf numFmtId="0" fontId="0" fillId="0" borderId="0" xfId="0" applyFont="1" applyBorder="1" applyAlignment="1" applyProtection="1"/>
    <xf numFmtId="0" fontId="8" fillId="0" borderId="2" xfId="0" applyFont="1" applyBorder="1" applyAlignment="1" applyProtection="1">
      <alignment horizontal="right"/>
      <protection locked="0"/>
    </xf>
    <xf numFmtId="0" fontId="44" fillId="0" borderId="0" xfId="0" applyFont="1" applyBorder="1" applyAlignment="1"/>
    <xf numFmtId="0" fontId="44" fillId="0" borderId="0" xfId="0" applyFont="1" applyAlignment="1"/>
    <xf numFmtId="164" fontId="8" fillId="0" borderId="1" xfId="0" applyNumberFormat="1" applyFont="1" applyBorder="1" applyProtection="1"/>
    <xf numFmtId="164" fontId="8" fillId="0" borderId="1" xfId="0" applyNumberFormat="1" applyFont="1" applyBorder="1" applyAlignment="1" applyProtection="1">
      <alignment horizontal="left"/>
    </xf>
    <xf numFmtId="0" fontId="8" fillId="4" borderId="10" xfId="0" quotePrefix="1" applyFont="1" applyFill="1" applyBorder="1" applyAlignment="1" applyProtection="1">
      <alignment horizontal="centerContinuous" wrapText="1"/>
    </xf>
    <xf numFmtId="0" fontId="8" fillId="4" borderId="12" xfId="0" quotePrefix="1" applyFont="1" applyFill="1" applyBorder="1" applyAlignment="1" applyProtection="1">
      <alignment horizontal="centerContinuous" wrapText="1"/>
    </xf>
    <xf numFmtId="164" fontId="8" fillId="4" borderId="15" xfId="0" applyNumberFormat="1" applyFont="1" applyFill="1" applyBorder="1" applyAlignment="1" applyProtection="1">
      <alignment horizontal="center" wrapText="1"/>
    </xf>
    <xf numFmtId="3" fontId="8" fillId="4" borderId="15" xfId="0" applyNumberFormat="1" applyFont="1" applyFill="1" applyBorder="1" applyAlignment="1" applyProtection="1">
      <alignment horizontal="center" wrapText="1"/>
    </xf>
    <xf numFmtId="9" fontId="8" fillId="4" borderId="15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wrapText="1"/>
    </xf>
    <xf numFmtId="0" fontId="8" fillId="4" borderId="13" xfId="0" applyFont="1" applyFill="1" applyBorder="1" applyAlignment="1" applyProtection="1">
      <alignment horizontal="centerContinuous" wrapText="1"/>
    </xf>
    <xf numFmtId="0" fontId="8" fillId="4" borderId="14" xfId="0" applyFont="1" applyFill="1" applyBorder="1" applyAlignment="1" applyProtection="1">
      <alignment horizontal="centerContinuous" wrapText="1"/>
    </xf>
    <xf numFmtId="164" fontId="8" fillId="4" borderId="16" xfId="0" applyNumberFormat="1" applyFont="1" applyFill="1" applyBorder="1" applyAlignment="1" applyProtection="1">
      <alignment horizontal="center" wrapText="1"/>
    </xf>
    <xf numFmtId="3" fontId="8" fillId="4" borderId="16" xfId="0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wrapText="1"/>
    </xf>
    <xf numFmtId="164" fontId="8" fillId="4" borderId="16" xfId="0" quotePrefix="1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vertical="top" wrapText="1"/>
    </xf>
    <xf numFmtId="3" fontId="8" fillId="4" borderId="16" xfId="0" applyNumberFormat="1" applyFont="1" applyFill="1" applyBorder="1" applyAlignment="1" applyProtection="1">
      <alignment horizontal="center" vertical="top" wrapText="1"/>
    </xf>
    <xf numFmtId="0" fontId="8" fillId="4" borderId="16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4" xfId="0" applyFont="1" applyFill="1" applyBorder="1" applyAlignment="1" applyProtection="1">
      <alignment horizontal="center" wrapText="1"/>
    </xf>
    <xf numFmtId="164" fontId="8" fillId="4" borderId="5" xfId="0" applyNumberFormat="1" applyFont="1" applyFill="1" applyBorder="1" applyAlignment="1" applyProtection="1">
      <alignment horizontal="center" wrapText="1"/>
    </xf>
    <xf numFmtId="3" fontId="8" fillId="4" borderId="5" xfId="0" applyNumberFormat="1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 wrapText="1"/>
    </xf>
    <xf numFmtId="9" fontId="8" fillId="4" borderId="5" xfId="0" applyNumberFormat="1" applyFont="1" applyFill="1" applyBorder="1" applyAlignment="1" applyProtection="1">
      <alignment horizontal="center" wrapText="1"/>
    </xf>
    <xf numFmtId="0" fontId="0" fillId="11" borderId="0" xfId="2" quotePrefix="1" applyNumberFormat="1" applyFont="1" applyFill="1" applyAlignment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</xf>
    <xf numFmtId="0" fontId="0" fillId="0" borderId="0" xfId="0" quotePrefix="1"/>
    <xf numFmtId="167" fontId="0" fillId="11" borderId="0" xfId="2" quotePrefix="1" applyNumberFormat="1" applyFont="1" applyFill="1"/>
    <xf numFmtId="0" fontId="0" fillId="11" borderId="0" xfId="0" quotePrefix="1" applyFill="1"/>
    <xf numFmtId="49" fontId="3" fillId="0" borderId="0" xfId="2" quotePrefix="1" applyNumberFormat="1" applyFont="1"/>
    <xf numFmtId="167" fontId="2" fillId="0" borderId="0" xfId="2" applyNumberFormat="1" applyFont="1"/>
    <xf numFmtId="168" fontId="3" fillId="0" borderId="0" xfId="5" applyNumberFormat="1" applyFont="1" applyBorder="1"/>
    <xf numFmtId="167" fontId="7" fillId="0" borderId="0" xfId="0" applyNumberFormat="1" applyFont="1" applyBorder="1" applyProtection="1">
      <protection locked="0"/>
    </xf>
    <xf numFmtId="40" fontId="7" fillId="0" borderId="0" xfId="0" applyNumberFormat="1" applyFont="1" applyBorder="1" applyAlignment="1" applyProtection="1">
      <alignment horizontal="right"/>
      <protection locked="0"/>
    </xf>
    <xf numFmtId="0" fontId="11" fillId="0" borderId="22" xfId="0" applyFont="1" applyBorder="1" applyAlignment="1" applyProtection="1">
      <alignment horizontal="center"/>
    </xf>
    <xf numFmtId="0" fontId="0" fillId="0" borderId="0" xfId="0" quotePrefix="1" applyFont="1" applyAlignment="1">
      <alignment vertical="top"/>
    </xf>
    <xf numFmtId="0" fontId="28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4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4" fillId="0" borderId="0" xfId="6" applyFont="1" applyAlignment="1">
      <alignment horizontal="right"/>
    </xf>
    <xf numFmtId="0" fontId="8" fillId="0" borderId="17" xfId="6" applyFont="1" applyBorder="1"/>
    <xf numFmtId="0" fontId="8" fillId="0" borderId="18" xfId="6" applyFont="1" applyBorder="1"/>
    <xf numFmtId="0" fontId="8" fillId="0" borderId="19" xfId="6" applyFont="1" applyBorder="1"/>
    <xf numFmtId="0" fontId="8" fillId="0" borderId="3" xfId="6" applyFont="1" applyBorder="1"/>
    <xf numFmtId="0" fontId="5" fillId="0" borderId="0" xfId="0" applyFont="1" applyBorder="1" applyAlignment="1">
      <alignment horizontal="center" wrapText="1"/>
    </xf>
    <xf numFmtId="0" fontId="16" fillId="7" borderId="23" xfId="0" applyFont="1" applyFill="1" applyBorder="1" applyAlignment="1">
      <alignment horizontal="center" wrapText="1"/>
    </xf>
    <xf numFmtId="0" fontId="16" fillId="7" borderId="25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26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0" fontId="13" fillId="3" borderId="21" xfId="0" applyFont="1" applyFill="1" applyBorder="1" applyAlignment="1">
      <alignment horizontal="center" vertical="top"/>
    </xf>
    <xf numFmtId="0" fontId="13" fillId="9" borderId="28" xfId="0" applyFont="1" applyFill="1" applyBorder="1" applyAlignment="1">
      <alignment horizontal="center" vertical="top" wrapText="1"/>
    </xf>
    <xf numFmtId="0" fontId="13" fillId="9" borderId="29" xfId="0" applyFont="1" applyFill="1" applyBorder="1" applyAlignment="1">
      <alignment horizontal="center" vertical="top" wrapText="1"/>
    </xf>
    <xf numFmtId="0" fontId="13" fillId="9" borderId="30" xfId="0" applyFont="1" applyFill="1" applyBorder="1" applyAlignment="1">
      <alignment horizontal="center" vertical="top" wrapText="1"/>
    </xf>
    <xf numFmtId="0" fontId="13" fillId="8" borderId="28" xfId="0" applyFont="1" applyFill="1" applyBorder="1" applyAlignment="1">
      <alignment horizontal="center" vertical="top" wrapText="1"/>
    </xf>
    <xf numFmtId="0" fontId="13" fillId="8" borderId="29" xfId="0" applyFont="1" applyFill="1" applyBorder="1" applyAlignment="1">
      <alignment horizontal="center" vertical="top" wrapText="1"/>
    </xf>
    <xf numFmtId="0" fontId="13" fillId="8" borderId="30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11" fillId="0" borderId="23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3" fillId="12" borderId="28" xfId="0" applyFont="1" applyFill="1" applyBorder="1" applyAlignment="1">
      <alignment horizontal="center" vertical="top" wrapText="1"/>
    </xf>
    <xf numFmtId="0" fontId="13" fillId="12" borderId="29" xfId="0" applyFont="1" applyFill="1" applyBorder="1" applyAlignment="1">
      <alignment horizontal="center" vertical="top" wrapText="1"/>
    </xf>
    <xf numFmtId="0" fontId="13" fillId="12" borderId="30" xfId="0" applyFont="1" applyFill="1" applyBorder="1" applyAlignment="1">
      <alignment horizontal="center" vertical="top" wrapText="1"/>
    </xf>
    <xf numFmtId="0" fontId="13" fillId="13" borderId="28" xfId="0" applyFont="1" applyFill="1" applyBorder="1" applyAlignment="1">
      <alignment horizontal="center" vertical="top" wrapText="1"/>
    </xf>
    <xf numFmtId="0" fontId="13" fillId="13" borderId="29" xfId="0" applyFont="1" applyFill="1" applyBorder="1" applyAlignment="1">
      <alignment horizontal="center" vertical="top" wrapText="1"/>
    </xf>
    <xf numFmtId="0" fontId="13" fillId="13" borderId="3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0" fontId="4" fillId="0" borderId="23" xfId="6" applyFont="1" applyBorder="1" applyAlignment="1">
      <alignment horizontal="center"/>
    </xf>
    <xf numFmtId="0" fontId="4" fillId="0" borderId="24" xfId="6" applyFont="1" applyBorder="1" applyAlignment="1">
      <alignment horizontal="center"/>
    </xf>
    <xf numFmtId="0" fontId="4" fillId="0" borderId="25" xfId="6" applyFont="1" applyBorder="1" applyAlignment="1">
      <alignment horizontal="center"/>
    </xf>
    <xf numFmtId="0" fontId="4" fillId="0" borderId="0" xfId="0" applyFont="1" applyBorder="1" applyAlignment="1" applyProtection="1">
      <alignment vertical="top"/>
    </xf>
  </cellXfs>
  <cellStyles count="7">
    <cellStyle name="Comma" xfId="5" builtinId="3"/>
    <cellStyle name="Comma [0]" xfId="1" builtinId="6"/>
    <cellStyle name="Currency" xfId="2" builtinId="4"/>
    <cellStyle name="Hyperlink" xfId="4" builtinId="8"/>
    <cellStyle name="Normal" xfId="0" builtinId="0"/>
    <cellStyle name="Normal_MSF_2008-Rate" xfId="6"/>
    <cellStyle name="Percent" xfId="3" builtinId="5"/>
  </cellStyles>
  <dxfs count="0"/>
  <tableStyles count="0" defaultTableStyle="TableStyleMedium2" defaultPivotStyle="PivotStyleLight16"/>
  <colors>
    <mruColors>
      <color rgb="FF00FFFF"/>
      <color rgb="FFCDF5FF"/>
      <color rgb="FFAEECEB"/>
      <color rgb="FF84E2E0"/>
      <color rgb="FFC3F9D1"/>
      <color rgb="FF54E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acle\SmartView\bin\HsTba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hsdescription"/>
      <definedName name="HsGetValu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4"/>
  <sheetViews>
    <sheetView showGridLines="0" tabSelected="1" zoomScaleNormal="100" workbookViewId="0">
      <selection activeCell="C52" sqref="C52"/>
    </sheetView>
  </sheetViews>
  <sheetFormatPr defaultColWidth="9.140625" defaultRowHeight="10.5"/>
  <cols>
    <col min="1" max="1" width="2.85546875" style="326" customWidth="1"/>
    <col min="2" max="2" width="3.7109375" style="326" customWidth="1"/>
    <col min="3" max="3" width="9.5703125" style="326" customWidth="1"/>
    <col min="4" max="4" width="6.5703125" style="326" customWidth="1"/>
    <col min="5" max="5" width="14.28515625" style="326" customWidth="1"/>
    <col min="6" max="6" width="10.5703125" style="326" customWidth="1"/>
    <col min="7" max="7" width="5.5703125" style="326" customWidth="1"/>
    <col min="8" max="8" width="8.5703125" style="326" customWidth="1"/>
    <col min="9" max="9" width="2.28515625" style="326" customWidth="1"/>
    <col min="10" max="10" width="8.42578125" style="326" customWidth="1"/>
    <col min="11" max="11" width="3.7109375" style="326" customWidth="1"/>
    <col min="12" max="12" width="13.5703125" style="83" customWidth="1"/>
    <col min="13" max="13" width="11.5703125" style="342" customWidth="1"/>
    <col min="14" max="14" width="1.28515625" style="342" customWidth="1"/>
    <col min="15" max="15" width="11.140625" style="18" customWidth="1"/>
    <col min="16" max="16" width="2.42578125" style="342" customWidth="1"/>
    <col min="17" max="17" width="2.85546875" style="342" customWidth="1"/>
    <col min="18" max="18" width="1.7109375" style="342" customWidth="1"/>
    <col min="19" max="236" width="10.7109375" style="342" customWidth="1"/>
    <col min="237" max="16384" width="9.140625" style="342"/>
  </cols>
  <sheetData>
    <row r="1" spans="1:17" s="66" customFormat="1" ht="15">
      <c r="A1" s="70" t="s">
        <v>209</v>
      </c>
      <c r="B1" s="52"/>
      <c r="C1" s="52"/>
      <c r="D1" s="52"/>
      <c r="E1" s="52"/>
      <c r="F1" s="52"/>
      <c r="G1" s="326"/>
      <c r="H1" s="52"/>
      <c r="J1" s="52"/>
      <c r="K1" s="52"/>
      <c r="L1" s="52"/>
      <c r="M1" s="52"/>
      <c r="N1" s="52"/>
      <c r="O1" s="53"/>
      <c r="P1" s="53"/>
      <c r="Q1" s="77"/>
    </row>
    <row r="2" spans="1:17" s="66" customFormat="1" ht="12.75" customHeight="1">
      <c r="A2" s="70" t="s">
        <v>210</v>
      </c>
      <c r="B2" s="1"/>
      <c r="C2" s="1"/>
      <c r="D2" s="1"/>
      <c r="E2" s="1"/>
      <c r="F2" s="1"/>
      <c r="G2" s="1"/>
      <c r="H2" s="1"/>
      <c r="J2" s="1"/>
      <c r="K2" s="1"/>
      <c r="L2" s="78"/>
      <c r="M2" s="3"/>
      <c r="N2" s="3"/>
      <c r="O2" s="2"/>
    </row>
    <row r="3" spans="1:17" s="223" customFormat="1" ht="12.75" customHeight="1">
      <c r="A3" s="4"/>
      <c r="B3" s="32"/>
      <c r="C3" s="4"/>
      <c r="D3" s="4"/>
      <c r="E3" s="4"/>
      <c r="F3" s="4"/>
      <c r="G3" s="4"/>
      <c r="H3" s="4"/>
      <c r="I3" s="4"/>
      <c r="J3" s="4"/>
      <c r="K3" s="4"/>
      <c r="M3" s="228"/>
      <c r="N3" s="228"/>
      <c r="O3" s="5"/>
    </row>
    <row r="4" spans="1:17" s="327" customFormat="1" ht="18" customHeight="1">
      <c r="A4" s="174" t="s">
        <v>214</v>
      </c>
      <c r="B4" s="223"/>
      <c r="C4" s="34"/>
      <c r="D4" s="34"/>
      <c r="E4" s="9"/>
      <c r="F4" s="9"/>
      <c r="G4" s="9"/>
      <c r="H4" s="9"/>
      <c r="I4" s="9"/>
      <c r="J4" s="9"/>
      <c r="L4" s="174" t="s">
        <v>213</v>
      </c>
      <c r="M4" s="320"/>
      <c r="N4" s="320"/>
      <c r="O4" s="320"/>
    </row>
    <row r="5" spans="1:17" s="327" customFormat="1" ht="18" customHeight="1">
      <c r="A5" s="174" t="s">
        <v>217</v>
      </c>
      <c r="B5" s="223"/>
      <c r="C5" s="34"/>
      <c r="D5" s="34"/>
      <c r="E5" s="9"/>
      <c r="F5" s="9"/>
      <c r="G5" s="9"/>
      <c r="H5" s="9"/>
      <c r="I5" s="9"/>
      <c r="J5" s="9"/>
      <c r="L5" s="174" t="s">
        <v>190</v>
      </c>
    </row>
    <row r="6" spans="1:17" s="327" customFormat="1" ht="18" customHeight="1">
      <c r="A6" s="330" t="s">
        <v>215</v>
      </c>
      <c r="D6" s="34"/>
      <c r="E6" s="9"/>
      <c r="F6" s="9"/>
      <c r="G6" s="9"/>
      <c r="H6" s="9"/>
      <c r="I6" s="9"/>
      <c r="J6" s="9"/>
      <c r="L6" s="174" t="s">
        <v>212</v>
      </c>
      <c r="M6" s="329"/>
      <c r="N6" s="329"/>
      <c r="O6" s="92"/>
    </row>
    <row r="7" spans="1:17" s="327" customFormat="1" ht="18" customHeight="1">
      <c r="A7" s="330" t="s">
        <v>100</v>
      </c>
      <c r="B7" s="331"/>
      <c r="C7" s="308"/>
      <c r="D7" s="35"/>
      <c r="E7" s="321"/>
      <c r="F7" s="35"/>
      <c r="G7" s="114"/>
      <c r="H7" s="35"/>
      <c r="I7" s="35"/>
      <c r="K7" s="328"/>
      <c r="L7" s="35"/>
      <c r="O7" s="13"/>
    </row>
    <row r="8" spans="1:17" s="327" customFormat="1" ht="10.5" customHeight="1">
      <c r="A8" s="330"/>
      <c r="B8" s="331"/>
      <c r="C8" s="308"/>
      <c r="D8" s="35"/>
      <c r="E8" s="35"/>
      <c r="F8" s="35"/>
      <c r="G8" s="114"/>
      <c r="H8" s="35"/>
      <c r="I8" s="35"/>
      <c r="K8" s="328"/>
      <c r="L8" s="35"/>
      <c r="O8" s="13"/>
    </row>
    <row r="9" spans="1:17" ht="18" customHeight="1">
      <c r="A9" s="352" t="s">
        <v>193</v>
      </c>
      <c r="B9" s="27"/>
      <c r="C9" s="342"/>
      <c r="D9" s="352"/>
      <c r="E9" s="352"/>
      <c r="F9" s="352"/>
      <c r="G9" s="352"/>
      <c r="H9" s="352"/>
      <c r="I9" s="352"/>
      <c r="J9" s="352"/>
      <c r="K9" s="352"/>
      <c r="L9" s="82"/>
      <c r="M9" s="49"/>
      <c r="N9" s="49"/>
      <c r="O9" s="49"/>
    </row>
    <row r="10" spans="1:17" ht="12.75">
      <c r="A10" s="352" t="s">
        <v>101</v>
      </c>
      <c r="B10" s="352"/>
      <c r="C10" s="342"/>
      <c r="D10" s="352"/>
      <c r="E10" s="352"/>
      <c r="F10" s="352"/>
      <c r="G10" s="352"/>
      <c r="H10" s="352"/>
      <c r="I10" s="352"/>
      <c r="J10" s="352"/>
      <c r="K10" s="352"/>
      <c r="L10" s="82"/>
      <c r="M10" s="49"/>
      <c r="N10" s="49"/>
      <c r="O10" s="51"/>
    </row>
    <row r="11" spans="1:17" ht="10.5" customHeight="1">
      <c r="A11" s="356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82"/>
      <c r="M11" s="49"/>
      <c r="N11" s="49"/>
      <c r="O11" s="51"/>
    </row>
    <row r="12" spans="1:17" ht="12.75">
      <c r="A12" s="356"/>
      <c r="B12" s="352"/>
      <c r="C12" s="60" t="s">
        <v>223</v>
      </c>
      <c r="D12" s="84"/>
      <c r="E12" s="84"/>
      <c r="F12" s="84"/>
      <c r="G12" s="54"/>
      <c r="H12" s="323" t="s">
        <v>35</v>
      </c>
      <c r="I12" s="324" t="s">
        <v>365</v>
      </c>
      <c r="J12" s="325"/>
      <c r="K12" s="324" t="s">
        <v>37</v>
      </c>
      <c r="L12" s="394"/>
      <c r="M12" s="325" t="s">
        <v>98</v>
      </c>
      <c r="N12" s="325" t="s">
        <v>99</v>
      </c>
      <c r="P12" s="334"/>
    </row>
    <row r="13" spans="1:17" s="523" customFormat="1" ht="12.75">
      <c r="A13" s="520"/>
      <c r="B13" s="352" t="s">
        <v>56</v>
      </c>
      <c r="C13" s="60"/>
      <c r="D13" s="60"/>
      <c r="E13" s="60"/>
      <c r="F13" s="60"/>
      <c r="G13" s="60"/>
      <c r="H13" s="55"/>
      <c r="I13" s="106"/>
      <c r="J13" s="97"/>
      <c r="K13" s="84"/>
      <c r="L13" s="54"/>
      <c r="M13" s="94"/>
      <c r="N13" s="395"/>
      <c r="O13" s="521"/>
      <c r="P13" s="522"/>
    </row>
    <row r="14" spans="1:17" s="523" customFormat="1" ht="12.75">
      <c r="A14" s="520"/>
      <c r="B14" s="352" t="s">
        <v>57</v>
      </c>
      <c r="C14" s="93"/>
      <c r="D14" s="93"/>
      <c r="E14" s="93"/>
      <c r="F14" s="93"/>
      <c r="G14" s="93"/>
      <c r="H14" s="95"/>
      <c r="I14" s="107"/>
      <c r="J14" s="108"/>
      <c r="K14" s="96"/>
      <c r="L14" s="104"/>
      <c r="M14" s="94"/>
      <c r="N14" s="395"/>
      <c r="O14" s="521"/>
      <c r="P14" s="522"/>
    </row>
    <row r="15" spans="1:17" s="523" customFormat="1" ht="12.75">
      <c r="A15" s="520"/>
      <c r="B15" s="352" t="s">
        <v>58</v>
      </c>
      <c r="C15" s="93"/>
      <c r="D15" s="93"/>
      <c r="E15" s="93"/>
      <c r="F15" s="93"/>
      <c r="G15" s="93"/>
      <c r="H15" s="95"/>
      <c r="I15" s="105"/>
      <c r="J15" s="104"/>
      <c r="K15" s="96"/>
      <c r="L15" s="104"/>
      <c r="M15" s="94"/>
      <c r="N15" s="395"/>
      <c r="O15" s="521"/>
      <c r="P15" s="522"/>
    </row>
    <row r="16" spans="1:17" s="523" customFormat="1" ht="12.75">
      <c r="A16" s="520"/>
      <c r="B16" s="352" t="s">
        <v>59</v>
      </c>
      <c r="C16" s="93"/>
      <c r="D16" s="93"/>
      <c r="E16" s="93"/>
      <c r="F16" s="93"/>
      <c r="G16" s="93"/>
      <c r="H16" s="95"/>
      <c r="I16" s="107"/>
      <c r="J16" s="108"/>
      <c r="K16" s="96"/>
      <c r="L16" s="104"/>
      <c r="M16" s="94"/>
      <c r="N16" s="395"/>
      <c r="O16" s="521"/>
      <c r="P16" s="522"/>
    </row>
    <row r="17" spans="1:16" s="523" customFormat="1" ht="12.75">
      <c r="A17" s="520"/>
      <c r="B17" s="352" t="s">
        <v>60</v>
      </c>
      <c r="C17" s="93"/>
      <c r="D17" s="93"/>
      <c r="E17" s="93"/>
      <c r="F17" s="93"/>
      <c r="G17" s="93"/>
      <c r="H17" s="95"/>
      <c r="I17" s="107"/>
      <c r="J17" s="108"/>
      <c r="K17" s="96"/>
      <c r="L17" s="104"/>
      <c r="M17" s="94"/>
      <c r="N17" s="395"/>
      <c r="O17" s="521"/>
      <c r="P17" s="522"/>
    </row>
    <row r="18" spans="1:16" s="523" customFormat="1" ht="12.75">
      <c r="A18" s="520"/>
      <c r="B18" s="352" t="s">
        <v>224</v>
      </c>
      <c r="C18" s="93"/>
      <c r="D18" s="93"/>
      <c r="E18" s="93"/>
      <c r="F18" s="93"/>
      <c r="G18" s="93"/>
      <c r="H18" s="95"/>
      <c r="I18" s="107"/>
      <c r="J18" s="108"/>
      <c r="K18" s="96"/>
      <c r="L18" s="104"/>
      <c r="M18" s="94"/>
      <c r="N18" s="395"/>
      <c r="O18" s="521"/>
      <c r="P18" s="522"/>
    </row>
    <row r="19" spans="1:16" s="523" customFormat="1" ht="12.75">
      <c r="A19" s="520"/>
      <c r="B19" s="352" t="s">
        <v>225</v>
      </c>
      <c r="C19" s="93"/>
      <c r="D19" s="93"/>
      <c r="E19" s="93"/>
      <c r="F19" s="93"/>
      <c r="G19" s="93"/>
      <c r="H19" s="95"/>
      <c r="I19" s="107"/>
      <c r="J19" s="108"/>
      <c r="K19" s="96"/>
      <c r="L19" s="104"/>
      <c r="M19" s="94"/>
      <c r="N19" s="395"/>
      <c r="O19" s="521"/>
      <c r="P19" s="522"/>
    </row>
    <row r="20" spans="1:16" ht="12.75">
      <c r="A20" s="356"/>
      <c r="B20" s="352"/>
      <c r="D20" s="352"/>
      <c r="E20" s="352"/>
      <c r="F20" s="352"/>
      <c r="G20" s="360" t="s">
        <v>61</v>
      </c>
      <c r="H20" s="360"/>
      <c r="I20" s="360"/>
      <c r="J20" s="352"/>
      <c r="K20" s="352"/>
      <c r="L20" s="82"/>
      <c r="M20" s="49"/>
      <c r="N20" s="49"/>
      <c r="O20" s="51"/>
      <c r="P20" s="334"/>
    </row>
    <row r="21" spans="1:16" s="327" customFormat="1" ht="18.75" customHeight="1">
      <c r="A21" s="380" t="s">
        <v>219</v>
      </c>
      <c r="B21" s="223"/>
      <c r="C21" s="35"/>
      <c r="D21" s="35"/>
      <c r="E21" s="35"/>
      <c r="F21" s="35"/>
      <c r="G21" s="35"/>
      <c r="H21" s="35"/>
      <c r="I21" s="35"/>
      <c r="J21" s="35"/>
      <c r="K21" s="35"/>
      <c r="L21" s="98"/>
      <c r="M21" s="332"/>
      <c r="N21" s="332"/>
      <c r="O21" s="13"/>
    </row>
    <row r="22" spans="1:16" s="327" customFormat="1" ht="12.75" customHeight="1" thickBo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48"/>
      <c r="M22" s="333"/>
      <c r="N22" s="333"/>
      <c r="O22" s="48"/>
      <c r="P22" s="333"/>
    </row>
    <row r="23" spans="1:16" s="327" customFormat="1" ht="9.75" customHeight="1">
      <c r="L23" s="13"/>
      <c r="O23" s="13"/>
    </row>
    <row r="24" spans="1:16" s="334" customFormat="1" ht="15">
      <c r="A24" s="14" t="s">
        <v>211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9"/>
      <c r="M24" s="15"/>
      <c r="N24" s="15"/>
      <c r="O24" s="16"/>
    </row>
    <row r="25" spans="1:16" s="334" customFormat="1" ht="15.75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9"/>
      <c r="M25" s="15"/>
      <c r="N25" s="15"/>
      <c r="O25" s="16"/>
    </row>
    <row r="26" spans="1:16" s="334" customFormat="1" ht="15.75" thickBot="1">
      <c r="A26" s="14"/>
      <c r="B26" s="335" t="s">
        <v>33</v>
      </c>
      <c r="C26" s="299"/>
      <c r="D26" s="299"/>
      <c r="E26" s="299"/>
      <c r="F26" s="299"/>
      <c r="G26" s="299"/>
      <c r="H26" s="299"/>
      <c r="I26" s="299"/>
      <c r="J26" s="300"/>
      <c r="K26" s="58"/>
      <c r="L26" s="574" t="s">
        <v>53</v>
      </c>
      <c r="M26" s="575"/>
      <c r="O26" s="336" t="s">
        <v>239</v>
      </c>
      <c r="P26" s="58"/>
    </row>
    <row r="27" spans="1:16" s="334" customFormat="1" ht="6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79"/>
      <c r="O27" s="16"/>
    </row>
    <row r="28" spans="1:16" s="334" customFormat="1" ht="24.75" customHeight="1">
      <c r="A28" s="14"/>
      <c r="B28" s="42" t="s">
        <v>2</v>
      </c>
      <c r="C28" s="146" t="s">
        <v>216</v>
      </c>
      <c r="D28" s="15"/>
      <c r="E28" s="15"/>
      <c r="F28" s="15"/>
      <c r="G28" s="15"/>
      <c r="H28" s="113">
        <v>43647</v>
      </c>
      <c r="I28" s="103" t="s">
        <v>88</v>
      </c>
      <c r="J28" s="112">
        <v>44012</v>
      </c>
      <c r="K28" s="15"/>
      <c r="L28" s="573" t="s">
        <v>296</v>
      </c>
      <c r="M28" s="573"/>
    </row>
    <row r="29" spans="1:16" ht="18.600000000000001" customHeight="1">
      <c r="A29" s="337"/>
      <c r="B29" s="338" t="s">
        <v>3</v>
      </c>
      <c r="C29" s="339" t="s">
        <v>218</v>
      </c>
      <c r="D29" s="340"/>
      <c r="E29" s="340"/>
      <c r="F29" s="340"/>
      <c r="G29" s="340"/>
      <c r="H29" s="340"/>
      <c r="I29" s="340"/>
      <c r="J29" s="340"/>
      <c r="K29" s="340"/>
      <c r="L29" s="573" t="s">
        <v>362</v>
      </c>
      <c r="M29" s="573"/>
      <c r="N29" s="334"/>
      <c r="O29" s="25"/>
    </row>
    <row r="30" spans="1:16" s="334" customFormat="1" ht="18.600000000000001" customHeight="1">
      <c r="A30" s="14"/>
      <c r="B30" s="42" t="s">
        <v>44</v>
      </c>
      <c r="C30" s="44" t="s">
        <v>43</v>
      </c>
      <c r="D30" s="43"/>
      <c r="E30" s="43"/>
      <c r="F30" s="43"/>
      <c r="G30" s="43"/>
      <c r="H30" s="43"/>
      <c r="I30" s="43"/>
      <c r="J30" s="15"/>
      <c r="K30" s="15"/>
      <c r="L30" s="573" t="s">
        <v>294</v>
      </c>
      <c r="M30" s="573"/>
      <c r="O30" s="45"/>
    </row>
    <row r="31" spans="1:16" ht="6" customHeight="1" thickBot="1">
      <c r="A31" s="66"/>
      <c r="B31" s="20"/>
      <c r="C31" s="59"/>
      <c r="D31" s="57"/>
      <c r="E31" s="57"/>
      <c r="F31" s="20"/>
      <c r="G31" s="20"/>
      <c r="H31" s="20"/>
      <c r="I31" s="20"/>
      <c r="J31" s="20"/>
      <c r="K31" s="20"/>
      <c r="L31" s="80"/>
      <c r="M31" s="334"/>
      <c r="N31" s="334"/>
      <c r="O31" s="16"/>
    </row>
    <row r="32" spans="1:16" ht="13.5" thickBot="1">
      <c r="A32" s="66"/>
      <c r="B32" s="343" t="s">
        <v>1</v>
      </c>
      <c r="C32" s="344"/>
      <c r="D32" s="344"/>
      <c r="E32" s="344"/>
      <c r="F32" s="344"/>
      <c r="G32" s="344"/>
      <c r="H32" s="344"/>
      <c r="I32" s="344"/>
      <c r="J32" s="345"/>
      <c r="K32" s="346"/>
      <c r="L32" s="574" t="s">
        <v>53</v>
      </c>
      <c r="M32" s="575"/>
      <c r="N32" s="334"/>
      <c r="O32" s="336" t="s">
        <v>239</v>
      </c>
      <c r="P32" s="346"/>
    </row>
    <row r="33" spans="1:16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2"/>
      <c r="M33" s="334"/>
      <c r="N33" s="334"/>
      <c r="O33" s="2"/>
    </row>
    <row r="34" spans="1:16" ht="12.75">
      <c r="A34" s="66"/>
      <c r="B34" s="347" t="s">
        <v>4</v>
      </c>
      <c r="C34" s="348" t="s">
        <v>52</v>
      </c>
      <c r="D34" s="66"/>
      <c r="E34" s="66"/>
      <c r="F34" s="66"/>
      <c r="G34" s="66"/>
      <c r="H34" s="66"/>
      <c r="I34" s="66"/>
      <c r="J34" s="66"/>
      <c r="K34" s="66"/>
      <c r="L34" s="573" t="s">
        <v>77</v>
      </c>
      <c r="M34" s="573"/>
      <c r="N34" s="334"/>
      <c r="O34" s="33"/>
    </row>
    <row r="35" spans="1:16" ht="12.75">
      <c r="A35" s="349"/>
      <c r="B35" s="21" t="s">
        <v>7</v>
      </c>
      <c r="C35" s="350" t="s">
        <v>191</v>
      </c>
      <c r="D35" s="350"/>
      <c r="E35" s="350"/>
      <c r="F35" s="350"/>
      <c r="G35" s="350"/>
      <c r="H35" s="350"/>
      <c r="I35" s="350"/>
      <c r="J35" s="350"/>
      <c r="K35" s="350"/>
      <c r="L35" s="573" t="s">
        <v>78</v>
      </c>
      <c r="M35" s="573"/>
      <c r="N35" s="334"/>
      <c r="O35" s="25"/>
    </row>
    <row r="36" spans="1:16" ht="12.75">
      <c r="A36" s="351"/>
      <c r="B36" s="21" t="s">
        <v>10</v>
      </c>
      <c r="C36" s="350" t="s">
        <v>192</v>
      </c>
      <c r="D36" s="350"/>
      <c r="E36" s="350"/>
      <c r="F36" s="350"/>
      <c r="G36" s="350"/>
      <c r="H36" s="350"/>
      <c r="I36" s="350"/>
      <c r="J36" s="350"/>
      <c r="K36" s="350"/>
      <c r="L36" s="573" t="s">
        <v>77</v>
      </c>
      <c r="M36" s="573"/>
      <c r="N36" s="334"/>
      <c r="O36" s="25"/>
    </row>
    <row r="37" spans="1:16" ht="12.75">
      <c r="A37" s="351"/>
      <c r="B37" s="21" t="s">
        <v>11</v>
      </c>
      <c r="C37" s="21" t="s">
        <v>5</v>
      </c>
      <c r="D37" s="21"/>
      <c r="E37" s="21"/>
      <c r="F37" s="21"/>
      <c r="G37" s="21"/>
      <c r="H37" s="21"/>
      <c r="I37" s="21"/>
      <c r="J37" s="21"/>
      <c r="K37" s="21"/>
      <c r="L37" s="573" t="s">
        <v>70</v>
      </c>
      <c r="M37" s="573"/>
      <c r="N37" s="334"/>
      <c r="O37" s="25"/>
    </row>
    <row r="38" spans="1:16" ht="12.75">
      <c r="A38" s="351"/>
      <c r="B38" s="29"/>
      <c r="C38" s="21" t="s">
        <v>6</v>
      </c>
      <c r="D38" s="21"/>
      <c r="E38" s="21"/>
      <c r="F38" s="21"/>
      <c r="G38" s="21"/>
      <c r="H38" s="21"/>
      <c r="I38" s="21"/>
      <c r="J38" s="21"/>
      <c r="K38" s="21"/>
      <c r="L38" s="322"/>
      <c r="M38" s="334"/>
      <c r="N38" s="334"/>
      <c r="O38" s="30"/>
    </row>
    <row r="39" spans="1:16" ht="12.75">
      <c r="A39" s="351"/>
      <c r="B39" s="27" t="s">
        <v>12</v>
      </c>
      <c r="C39" s="352" t="s">
        <v>8</v>
      </c>
      <c r="D39" s="352"/>
      <c r="E39" s="352"/>
      <c r="F39" s="352"/>
      <c r="G39" s="352"/>
      <c r="H39" s="352"/>
      <c r="I39" s="352"/>
      <c r="J39" s="352"/>
      <c r="K39" s="352"/>
      <c r="L39" s="573" t="s">
        <v>77</v>
      </c>
      <c r="M39" s="573"/>
      <c r="N39" s="334"/>
      <c r="O39" s="23"/>
    </row>
    <row r="40" spans="1:16" ht="12.75">
      <c r="A40" s="351"/>
      <c r="B40" s="29"/>
      <c r="C40" s="352" t="s">
        <v>9</v>
      </c>
      <c r="D40" s="352"/>
      <c r="E40" s="352"/>
      <c r="F40" s="352"/>
      <c r="G40" s="352"/>
      <c r="H40" s="352"/>
      <c r="I40" s="352"/>
      <c r="J40" s="352"/>
      <c r="K40" s="352"/>
      <c r="L40" s="62"/>
      <c r="M40" s="334"/>
      <c r="N40" s="334"/>
      <c r="O40" s="30"/>
    </row>
    <row r="41" spans="1:16" ht="13.5" thickBot="1">
      <c r="A41" s="337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81"/>
      <c r="M41" s="334"/>
      <c r="N41" s="334"/>
      <c r="O41" s="30"/>
    </row>
    <row r="42" spans="1:16" ht="13.5" thickBot="1">
      <c r="A42" s="351"/>
      <c r="B42" s="353" t="s">
        <v>95</v>
      </c>
      <c r="C42" s="354"/>
      <c r="D42" s="354"/>
      <c r="E42" s="354"/>
      <c r="F42" s="354"/>
      <c r="G42" s="354"/>
      <c r="H42" s="354"/>
      <c r="I42" s="354"/>
      <c r="J42" s="355"/>
      <c r="K42" s="346"/>
      <c r="L42" s="574" t="s">
        <v>53</v>
      </c>
      <c r="M42" s="575"/>
      <c r="N42" s="334"/>
      <c r="O42" s="336" t="s">
        <v>239</v>
      </c>
      <c r="P42" s="346"/>
    </row>
    <row r="43" spans="1:16" ht="6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82"/>
      <c r="M43" s="334"/>
      <c r="N43" s="334"/>
      <c r="O43" s="30"/>
    </row>
    <row r="44" spans="1:16" ht="12.75">
      <c r="A44" s="356"/>
      <c r="B44" s="27" t="s">
        <v>14</v>
      </c>
      <c r="C44" s="357" t="s">
        <v>47</v>
      </c>
      <c r="D44" s="352"/>
      <c r="E44" s="352"/>
      <c r="F44" s="352"/>
      <c r="G44" s="352"/>
      <c r="H44" s="352"/>
      <c r="I44" s="352"/>
      <c r="J44" s="352"/>
      <c r="K44" s="352"/>
      <c r="L44" s="573" t="s">
        <v>92</v>
      </c>
      <c r="M44" s="573"/>
      <c r="N44" s="334"/>
      <c r="O44" s="23"/>
    </row>
    <row r="45" spans="1:16" ht="12.75">
      <c r="A45" s="356"/>
      <c r="B45" s="27" t="s">
        <v>16</v>
      </c>
      <c r="C45" s="27" t="s">
        <v>55</v>
      </c>
      <c r="D45" s="27"/>
      <c r="E45" s="27"/>
      <c r="F45" s="27"/>
      <c r="G45" s="27"/>
      <c r="H45" s="27"/>
      <c r="I45" s="27"/>
      <c r="J45" s="27"/>
      <c r="K45" s="27"/>
      <c r="L45" s="576"/>
      <c r="M45" s="576"/>
      <c r="N45" s="334"/>
      <c r="O45" s="49"/>
    </row>
    <row r="46" spans="1:16" ht="12.75">
      <c r="A46" s="356"/>
      <c r="B46" s="27"/>
      <c r="C46" s="29" t="s">
        <v>54</v>
      </c>
      <c r="D46" s="27"/>
      <c r="E46" s="27"/>
      <c r="F46" s="27"/>
      <c r="G46" s="27"/>
      <c r="H46" s="27"/>
      <c r="I46" s="27"/>
      <c r="J46" s="27"/>
      <c r="K46" s="27"/>
      <c r="L46" s="573" t="s">
        <v>82</v>
      </c>
      <c r="M46" s="573"/>
      <c r="N46" s="334"/>
      <c r="O46" s="23"/>
    </row>
    <row r="47" spans="1:16" ht="12.75">
      <c r="A47" s="356"/>
      <c r="B47" s="27" t="s">
        <v>17</v>
      </c>
      <c r="C47" s="352" t="s">
        <v>13</v>
      </c>
      <c r="D47" s="352"/>
      <c r="E47" s="352"/>
      <c r="F47" s="352"/>
      <c r="G47" s="352"/>
      <c r="H47" s="352"/>
      <c r="I47" s="352"/>
      <c r="J47" s="352"/>
      <c r="K47" s="352"/>
      <c r="L47" s="573" t="s">
        <v>81</v>
      </c>
      <c r="M47" s="573"/>
      <c r="N47" s="334"/>
      <c r="O47" s="23"/>
    </row>
    <row r="48" spans="1:16" ht="12.75">
      <c r="A48" s="356"/>
      <c r="B48" s="87" t="s">
        <v>18</v>
      </c>
      <c r="C48" s="357" t="s">
        <v>15</v>
      </c>
      <c r="D48" s="358"/>
      <c r="E48" s="358"/>
      <c r="F48" s="358"/>
      <c r="G48" s="358"/>
      <c r="H48" s="358"/>
      <c r="I48" s="358"/>
      <c r="J48" s="352"/>
      <c r="K48" s="352"/>
      <c r="L48" s="573" t="s">
        <v>79</v>
      </c>
      <c r="M48" s="573"/>
      <c r="N48" s="334"/>
      <c r="O48" s="23"/>
    </row>
    <row r="49" spans="1:17" ht="12.75">
      <c r="A49" s="356"/>
      <c r="B49" s="27" t="s">
        <v>19</v>
      </c>
      <c r="C49" s="352" t="s">
        <v>220</v>
      </c>
      <c r="D49" s="352"/>
      <c r="E49" s="352"/>
      <c r="F49" s="352"/>
      <c r="G49" s="352"/>
      <c r="H49" s="352"/>
      <c r="I49" s="352"/>
      <c r="J49" s="352"/>
      <c r="K49" s="352"/>
      <c r="L49" s="573" t="s">
        <v>80</v>
      </c>
      <c r="M49" s="573"/>
      <c r="N49" s="334"/>
      <c r="O49" s="23"/>
    </row>
    <row r="50" spans="1:17" ht="12.75">
      <c r="A50" s="356"/>
      <c r="B50" s="27" t="s">
        <v>20</v>
      </c>
      <c r="C50" s="352" t="s">
        <v>45</v>
      </c>
      <c r="D50" s="352"/>
      <c r="E50" s="352"/>
      <c r="F50" s="352"/>
      <c r="G50" s="352"/>
      <c r="H50" s="352"/>
      <c r="I50" s="352"/>
      <c r="J50" s="352"/>
      <c r="K50" s="352"/>
      <c r="L50" s="573" t="s">
        <v>295</v>
      </c>
      <c r="M50" s="573"/>
      <c r="N50" s="334"/>
      <c r="O50" s="23"/>
    </row>
    <row r="51" spans="1:17" ht="12.75">
      <c r="A51" s="356"/>
      <c r="B51" s="27" t="s">
        <v>22</v>
      </c>
      <c r="C51" s="352" t="s">
        <v>90</v>
      </c>
      <c r="D51" s="352"/>
      <c r="E51" s="352"/>
      <c r="F51" s="352"/>
      <c r="G51" s="352"/>
      <c r="H51" s="352"/>
      <c r="I51" s="352"/>
      <c r="J51" s="352"/>
      <c r="K51" s="352"/>
      <c r="L51" s="573" t="s">
        <v>72</v>
      </c>
      <c r="M51" s="573"/>
      <c r="N51" s="334"/>
      <c r="O51" s="23"/>
    </row>
    <row r="52" spans="1:17" ht="12.75">
      <c r="A52" s="356"/>
      <c r="B52" s="27" t="s">
        <v>27</v>
      </c>
      <c r="C52" s="352" t="s">
        <v>417</v>
      </c>
      <c r="D52" s="352"/>
      <c r="E52" s="352"/>
      <c r="F52" s="352"/>
      <c r="G52" s="352"/>
      <c r="H52" s="352"/>
      <c r="I52" s="352"/>
      <c r="J52" s="352"/>
      <c r="K52" s="352"/>
      <c r="L52" s="573" t="s">
        <v>71</v>
      </c>
      <c r="M52" s="573"/>
      <c r="N52" s="334"/>
      <c r="O52" s="50"/>
      <c r="Q52" s="334"/>
    </row>
    <row r="53" spans="1:17" ht="12.75">
      <c r="A53" s="356"/>
      <c r="B53" s="27"/>
      <c r="C53" s="352" t="s">
        <v>367</v>
      </c>
      <c r="D53" s="352"/>
      <c r="E53" s="352"/>
      <c r="F53" s="378" t="s">
        <v>221</v>
      </c>
      <c r="G53" s="352"/>
      <c r="H53" s="342"/>
      <c r="I53" s="352"/>
      <c r="J53" s="352"/>
      <c r="K53" s="352"/>
      <c r="L53" s="576"/>
      <c r="M53" s="576"/>
      <c r="N53" s="334"/>
      <c r="O53" s="334"/>
      <c r="P53" s="334"/>
      <c r="Q53" s="334"/>
    </row>
    <row r="54" spans="1:17" ht="12.75">
      <c r="A54" s="356"/>
      <c r="B54" s="27"/>
      <c r="C54" s="352" t="s">
        <v>366</v>
      </c>
      <c r="D54" s="352"/>
      <c r="E54" s="352"/>
      <c r="F54" s="352"/>
      <c r="G54" s="352"/>
      <c r="H54" s="352"/>
      <c r="I54" s="352"/>
      <c r="J54" s="352"/>
      <c r="K54" s="352"/>
      <c r="L54" s="573" t="s">
        <v>361</v>
      </c>
      <c r="M54" s="573"/>
      <c r="N54" s="334"/>
      <c r="O54" s="379"/>
      <c r="Q54" s="334"/>
    </row>
    <row r="55" spans="1:17" ht="18" customHeight="1">
      <c r="A55" s="356"/>
      <c r="B55" s="359"/>
      <c r="C55" s="352" t="s">
        <v>300</v>
      </c>
      <c r="D55" s="352"/>
      <c r="E55" s="352"/>
      <c r="F55" s="352"/>
      <c r="G55" s="352"/>
      <c r="H55" s="352"/>
      <c r="I55" s="352"/>
      <c r="J55" s="352"/>
      <c r="K55" s="352"/>
      <c r="L55" s="393">
        <v>0</v>
      </c>
      <c r="M55" s="334"/>
      <c r="N55" s="334"/>
      <c r="O55" s="342"/>
    </row>
    <row r="56" spans="1:17" ht="7.5" customHeight="1">
      <c r="A56" s="356"/>
      <c r="B56" s="359"/>
      <c r="C56" s="352"/>
      <c r="D56" s="352"/>
      <c r="E56" s="352"/>
      <c r="F56" s="352"/>
      <c r="G56" s="352"/>
      <c r="H56" s="352"/>
      <c r="I56" s="352"/>
      <c r="J56" s="352"/>
      <c r="K56" s="352"/>
      <c r="L56" s="82"/>
      <c r="M56" s="334"/>
      <c r="N56" s="334"/>
      <c r="O56" s="51"/>
    </row>
    <row r="57" spans="1:17" ht="12.75">
      <c r="A57" s="356"/>
      <c r="B57" s="359" t="s">
        <v>28</v>
      </c>
      <c r="C57" s="352" t="s">
        <v>222</v>
      </c>
      <c r="D57" s="352"/>
      <c r="E57" s="352"/>
      <c r="F57" s="352"/>
      <c r="G57" s="352"/>
      <c r="H57" s="352"/>
      <c r="I57" s="352"/>
      <c r="J57" s="352"/>
      <c r="K57" s="352"/>
      <c r="L57" s="460" t="s">
        <v>74</v>
      </c>
      <c r="M57" s="334"/>
      <c r="N57" s="334"/>
      <c r="O57" s="25"/>
    </row>
    <row r="58" spans="1:17" ht="17.25" customHeight="1">
      <c r="A58" s="356"/>
      <c r="B58" s="359"/>
      <c r="C58" s="357" t="s">
        <v>50</v>
      </c>
      <c r="D58" s="352"/>
      <c r="E58" s="352"/>
      <c r="F58" s="352"/>
      <c r="G58" s="352"/>
      <c r="H58" s="352"/>
      <c r="I58" s="352"/>
      <c r="J58" s="352"/>
      <c r="K58" s="352"/>
      <c r="L58" s="460" t="s">
        <v>73</v>
      </c>
      <c r="M58" s="334"/>
      <c r="N58" s="334"/>
      <c r="O58" s="50"/>
    </row>
    <row r="59" spans="1:17" ht="12.75">
      <c r="A59" s="356"/>
      <c r="B59" s="359"/>
      <c r="C59" s="380" t="s">
        <v>226</v>
      </c>
      <c r="D59" s="352"/>
      <c r="E59" s="352"/>
      <c r="F59" s="352"/>
      <c r="G59" s="352"/>
      <c r="H59" s="352"/>
      <c r="I59" s="352"/>
      <c r="J59" s="352"/>
      <c r="K59" s="352"/>
      <c r="L59" s="82"/>
      <c r="M59" s="334"/>
      <c r="N59" s="334"/>
      <c r="O59" s="51"/>
    </row>
    <row r="60" spans="1:17" ht="19.5" customHeight="1">
      <c r="A60" s="356"/>
      <c r="B60" s="359"/>
      <c r="C60" s="352" t="s">
        <v>83</v>
      </c>
      <c r="D60" s="352"/>
      <c r="E60" s="352"/>
      <c r="F60" s="352"/>
      <c r="G60" s="352"/>
      <c r="H60" s="352"/>
      <c r="I60" s="352"/>
      <c r="J60" s="352"/>
      <c r="K60" s="352"/>
      <c r="L60" s="82"/>
      <c r="M60" s="334"/>
      <c r="N60" s="334"/>
      <c r="O60" s="25"/>
    </row>
    <row r="61" spans="1:17" ht="5.25" customHeight="1">
      <c r="A61" s="356"/>
      <c r="B61" s="359"/>
      <c r="C61" s="352"/>
      <c r="D61" s="352"/>
      <c r="E61" s="352"/>
      <c r="F61" s="352"/>
      <c r="G61" s="352"/>
      <c r="H61" s="352"/>
      <c r="I61" s="352"/>
      <c r="J61" s="352"/>
      <c r="K61" s="352"/>
      <c r="L61" s="82"/>
      <c r="M61" s="334"/>
      <c r="N61" s="334"/>
      <c r="O61" s="51"/>
    </row>
    <row r="62" spans="1:17" ht="17.25" customHeight="1" thickBot="1">
      <c r="A62" s="356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82"/>
      <c r="M62" s="334"/>
      <c r="N62" s="334"/>
      <c r="O62" s="51"/>
      <c r="P62" s="334"/>
    </row>
    <row r="63" spans="1:17" ht="13.5" thickBot="1">
      <c r="A63" s="356"/>
      <c r="B63" s="353" t="s">
        <v>95</v>
      </c>
      <c r="C63" s="354"/>
      <c r="D63" s="354"/>
      <c r="E63" s="354"/>
      <c r="F63" s="354"/>
      <c r="G63" s="361" t="s">
        <v>96</v>
      </c>
      <c r="H63" s="354"/>
      <c r="I63" s="354"/>
      <c r="J63" s="355"/>
      <c r="K63" s="346"/>
      <c r="L63" s="574" t="s">
        <v>53</v>
      </c>
      <c r="M63" s="575"/>
      <c r="N63" s="334"/>
      <c r="O63" s="336" t="s">
        <v>239</v>
      </c>
      <c r="P63" s="334"/>
    </row>
    <row r="64" spans="1:17" ht="5.25" customHeight="1">
      <c r="A64" s="356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82"/>
      <c r="M64" s="334"/>
      <c r="N64" s="334"/>
      <c r="O64" s="51"/>
      <c r="P64" s="334"/>
    </row>
    <row r="65" spans="1:15" ht="18.600000000000001" customHeight="1">
      <c r="A65" s="362"/>
      <c r="B65" s="381" t="s">
        <v>29</v>
      </c>
      <c r="C65" s="363" t="s">
        <v>63</v>
      </c>
      <c r="D65" s="340"/>
      <c r="E65" s="340"/>
      <c r="F65" s="340"/>
      <c r="G65" s="340"/>
      <c r="H65" s="340"/>
      <c r="I65" s="340"/>
      <c r="J65" s="340"/>
      <c r="K65" s="340"/>
      <c r="L65" s="573" t="s">
        <v>296</v>
      </c>
      <c r="M65" s="573"/>
      <c r="N65" s="334"/>
      <c r="O65" s="33"/>
    </row>
    <row r="66" spans="1:15" ht="12.75">
      <c r="A66" s="362"/>
      <c r="B66" s="339"/>
      <c r="C66" s="363" t="s">
        <v>48</v>
      </c>
      <c r="D66" s="340"/>
      <c r="E66" s="340"/>
      <c r="F66" s="340"/>
      <c r="G66" s="340"/>
      <c r="H66" s="340"/>
      <c r="I66" s="340"/>
      <c r="J66" s="340"/>
      <c r="K66" s="340"/>
      <c r="L66" s="62"/>
      <c r="M66" s="334"/>
      <c r="N66" s="334"/>
      <c r="O66" s="2"/>
    </row>
    <row r="67" spans="1:15" ht="4.5" customHeight="1">
      <c r="A67" s="362"/>
      <c r="B67" s="339"/>
      <c r="C67" s="363"/>
      <c r="D67" s="340"/>
      <c r="E67" s="340"/>
      <c r="F67" s="340"/>
      <c r="G67" s="340"/>
      <c r="H67" s="340"/>
      <c r="I67" s="340"/>
      <c r="J67" s="340"/>
      <c r="K67" s="340"/>
      <c r="L67" s="85"/>
      <c r="M67" s="223"/>
      <c r="N67" s="223"/>
      <c r="O67" s="2"/>
    </row>
    <row r="68" spans="1:15" ht="12.75">
      <c r="A68" s="362"/>
      <c r="B68" s="341"/>
      <c r="C68" s="339" t="s">
        <v>24</v>
      </c>
      <c r="D68" s="501"/>
      <c r="E68" s="501"/>
      <c r="F68" s="501"/>
      <c r="G68" s="339" t="s">
        <v>23</v>
      </c>
      <c r="H68" s="339"/>
      <c r="I68" s="341"/>
      <c r="J68" s="502">
        <v>0</v>
      </c>
      <c r="K68" s="341"/>
      <c r="L68" s="223"/>
      <c r="M68" s="223"/>
      <c r="N68" s="223"/>
    </row>
    <row r="69" spans="1:15" ht="12.75">
      <c r="A69" s="362"/>
      <c r="B69" s="341"/>
      <c r="C69" s="339" t="s">
        <v>24</v>
      </c>
      <c r="D69" s="501"/>
      <c r="E69" s="501"/>
      <c r="F69" s="501"/>
      <c r="G69" s="339" t="s">
        <v>23</v>
      </c>
      <c r="H69" s="339"/>
      <c r="I69" s="341"/>
      <c r="J69" s="502">
        <v>0</v>
      </c>
      <c r="K69" s="341"/>
      <c r="L69" s="223"/>
      <c r="M69" s="223"/>
      <c r="N69" s="223"/>
    </row>
    <row r="70" spans="1:15" ht="12.75">
      <c r="A70" s="362"/>
      <c r="B70" s="341"/>
      <c r="C70" s="339" t="s">
        <v>24</v>
      </c>
      <c r="D70" s="501"/>
      <c r="E70" s="501"/>
      <c r="F70" s="501"/>
      <c r="G70" s="339" t="s">
        <v>23</v>
      </c>
      <c r="H70" s="339"/>
      <c r="I70" s="341"/>
      <c r="J70" s="502">
        <v>0</v>
      </c>
      <c r="K70" s="341"/>
      <c r="L70" s="223"/>
      <c r="M70" s="223"/>
      <c r="N70" s="223"/>
    </row>
    <row r="71" spans="1:15" ht="12.75">
      <c r="A71" s="362"/>
      <c r="B71" s="341"/>
      <c r="C71" s="364"/>
      <c r="D71" s="341"/>
      <c r="E71" s="341"/>
      <c r="F71" s="341"/>
      <c r="J71" s="339"/>
      <c r="K71" s="341"/>
      <c r="L71" s="49"/>
      <c r="M71" s="223"/>
      <c r="N71" s="223"/>
      <c r="O71" s="2"/>
    </row>
    <row r="72" spans="1:15" ht="12.75">
      <c r="A72" s="362"/>
      <c r="B72" s="341"/>
      <c r="C72" s="341"/>
      <c r="D72" s="341"/>
      <c r="E72" s="341"/>
      <c r="F72" s="341"/>
      <c r="G72" s="508" t="s">
        <v>25</v>
      </c>
      <c r="H72" s="38"/>
      <c r="I72" s="38"/>
      <c r="J72" s="503">
        <v>0</v>
      </c>
      <c r="K72" s="341"/>
      <c r="L72" s="49"/>
      <c r="M72" s="223"/>
      <c r="N72" s="223"/>
      <c r="O72" s="2"/>
    </row>
    <row r="73" spans="1:15" ht="12.75">
      <c r="A73" s="332"/>
      <c r="B73" s="332"/>
      <c r="C73" s="332"/>
      <c r="D73" s="332"/>
      <c r="E73" s="332"/>
      <c r="F73" s="332"/>
      <c r="G73" s="509" t="s">
        <v>26</v>
      </c>
      <c r="H73" s="39"/>
      <c r="I73" s="39"/>
      <c r="J73" s="504">
        <v>0</v>
      </c>
      <c r="K73" s="365"/>
      <c r="L73" s="86"/>
      <c r="M73" s="66"/>
      <c r="N73" s="66"/>
      <c r="O73" s="2"/>
    </row>
    <row r="74" spans="1:15" ht="8.25" customHeight="1">
      <c r="A74" s="332"/>
      <c r="B74" s="332"/>
      <c r="C74" s="332"/>
      <c r="D74" s="332"/>
      <c r="E74" s="332"/>
      <c r="F74" s="332"/>
      <c r="G74" s="39"/>
      <c r="H74" s="39"/>
      <c r="I74" s="39"/>
      <c r="J74" s="505"/>
      <c r="K74" s="365"/>
      <c r="L74" s="86"/>
      <c r="M74" s="66"/>
      <c r="N74" s="66"/>
      <c r="O74" s="2"/>
    </row>
    <row r="75" spans="1:15" ht="18.600000000000001" customHeight="1">
      <c r="A75" s="66"/>
      <c r="B75" s="372" t="s">
        <v>34</v>
      </c>
      <c r="C75" s="123" t="s">
        <v>51</v>
      </c>
      <c r="D75" s="66"/>
      <c r="E75" s="66"/>
      <c r="F75" s="66"/>
      <c r="G75" s="66"/>
      <c r="H75" s="66"/>
      <c r="I75" s="66"/>
      <c r="J75" s="123"/>
      <c r="K75" s="66"/>
      <c r="L75" s="573" t="s">
        <v>84</v>
      </c>
      <c r="M75" s="573"/>
      <c r="N75" s="66"/>
      <c r="O75" s="33"/>
    </row>
    <row r="76" spans="1:15" ht="12.75">
      <c r="A76" s="66"/>
      <c r="B76" s="123"/>
      <c r="C76" s="66"/>
      <c r="D76" s="66" t="s">
        <v>30</v>
      </c>
      <c r="E76" s="66"/>
      <c r="F76" s="66"/>
      <c r="G76" s="66"/>
      <c r="H76" s="66"/>
      <c r="I76" s="66"/>
      <c r="J76" s="506">
        <v>0</v>
      </c>
      <c r="K76" s="369"/>
      <c r="L76" s="576"/>
      <c r="M76" s="576"/>
      <c r="N76" s="66"/>
    </row>
    <row r="77" spans="1:15" ht="12.75">
      <c r="A77" s="66"/>
      <c r="B77" s="368"/>
      <c r="C77" s="66"/>
      <c r="D77" s="66" t="s">
        <v>31</v>
      </c>
      <c r="E77" s="66"/>
      <c r="F77" s="66"/>
      <c r="G77" s="66"/>
      <c r="H77" s="66"/>
      <c r="I77" s="66"/>
      <c r="J77" s="506">
        <v>0</v>
      </c>
      <c r="K77" s="369"/>
      <c r="L77" s="576"/>
      <c r="M77" s="576"/>
      <c r="N77" s="66"/>
    </row>
    <row r="78" spans="1:15" ht="12.75">
      <c r="A78" s="66"/>
      <c r="B78" s="123"/>
      <c r="C78" s="66"/>
      <c r="D78" s="66"/>
      <c r="E78" s="66"/>
      <c r="F78" s="66" t="s">
        <v>32</v>
      </c>
      <c r="G78" s="66"/>
      <c r="H78" s="66"/>
      <c r="I78" s="66"/>
      <c r="J78" s="507" t="e">
        <f>J77/J76</f>
        <v>#DIV/0!</v>
      </c>
      <c r="K78" s="370"/>
      <c r="L78" s="576"/>
      <c r="M78" s="576"/>
      <c r="N78" s="66"/>
    </row>
    <row r="79" spans="1:15" ht="12.75">
      <c r="A79" s="66"/>
      <c r="B79" s="123"/>
      <c r="C79" s="367"/>
      <c r="G79" s="66"/>
      <c r="H79" s="66"/>
      <c r="I79" s="66"/>
      <c r="J79" s="66"/>
      <c r="K79" s="66"/>
      <c r="L79" s="576"/>
      <c r="M79" s="576"/>
      <c r="N79" s="66"/>
    </row>
    <row r="80" spans="1:15" ht="17.25" customHeight="1">
      <c r="A80" s="66"/>
      <c r="B80" s="372" t="s">
        <v>39</v>
      </c>
      <c r="C80" s="66" t="s">
        <v>227</v>
      </c>
      <c r="D80" s="66"/>
      <c r="E80" s="66"/>
      <c r="F80" s="66"/>
      <c r="G80" s="66"/>
      <c r="H80" s="66"/>
      <c r="I80" s="66"/>
      <c r="J80" s="66"/>
      <c r="K80" s="66"/>
      <c r="L80" s="573" t="s">
        <v>93</v>
      </c>
      <c r="M80" s="573"/>
      <c r="N80" s="66"/>
      <c r="O80" s="33"/>
    </row>
    <row r="81" spans="1:16" ht="21.75" customHeight="1">
      <c r="A81" s="66"/>
      <c r="B81" s="372" t="s">
        <v>40</v>
      </c>
      <c r="C81" s="66" t="s">
        <v>228</v>
      </c>
      <c r="D81" s="66"/>
      <c r="E81" s="66"/>
      <c r="F81" s="66"/>
      <c r="G81" s="66"/>
      <c r="H81" s="66"/>
      <c r="I81" s="66"/>
      <c r="J81" s="66"/>
      <c r="K81" s="66"/>
      <c r="L81" s="573" t="s">
        <v>297</v>
      </c>
      <c r="M81" s="573"/>
      <c r="N81" s="66"/>
      <c r="O81" s="111"/>
    </row>
    <row r="82" spans="1:16" ht="12.75" customHeight="1">
      <c r="A82" s="66"/>
      <c r="B82" s="368"/>
      <c r="C82" s="66"/>
      <c r="D82" s="66"/>
      <c r="E82" s="66"/>
      <c r="F82" s="66"/>
      <c r="G82" s="66"/>
      <c r="H82" s="66"/>
      <c r="I82" s="66"/>
      <c r="J82" s="66"/>
      <c r="K82" s="66"/>
      <c r="L82" s="62"/>
      <c r="M82" s="66"/>
      <c r="N82" s="66"/>
      <c r="O82" s="41"/>
    </row>
    <row r="83" spans="1:16" ht="5.25" customHeight="1" thickBo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2"/>
      <c r="M83" s="66"/>
      <c r="N83" s="66"/>
      <c r="O83" s="2"/>
    </row>
    <row r="84" spans="1:16" ht="13.5" thickBot="1">
      <c r="A84" s="66"/>
      <c r="B84" s="353" t="s">
        <v>36</v>
      </c>
      <c r="C84" s="354"/>
      <c r="D84" s="354"/>
      <c r="E84" s="354"/>
      <c r="F84" s="354"/>
      <c r="G84" s="361"/>
      <c r="H84" s="354"/>
      <c r="I84" s="354"/>
      <c r="J84" s="355"/>
      <c r="K84" s="346"/>
      <c r="L84" s="574" t="s">
        <v>53</v>
      </c>
      <c r="M84" s="575"/>
      <c r="N84" s="66"/>
      <c r="O84" s="336" t="s">
        <v>239</v>
      </c>
      <c r="P84" s="371"/>
    </row>
    <row r="85" spans="1:16" ht="4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2"/>
      <c r="M85" s="66"/>
      <c r="N85" s="66"/>
      <c r="O85" s="2"/>
    </row>
    <row r="86" spans="1:16" ht="12.75">
      <c r="A86" s="66"/>
      <c r="B86" s="372" t="s">
        <v>41</v>
      </c>
      <c r="C86" s="373" t="s">
        <v>356</v>
      </c>
      <c r="D86" s="374"/>
      <c r="E86" s="374"/>
      <c r="F86" s="384">
        <v>43282</v>
      </c>
      <c r="G86" s="387" t="s">
        <v>301</v>
      </c>
      <c r="H86" s="385">
        <v>0</v>
      </c>
      <c r="I86" s="387" t="s">
        <v>229</v>
      </c>
      <c r="J86" s="375"/>
      <c r="K86" s="374"/>
      <c r="L86" s="573" t="s">
        <v>298</v>
      </c>
      <c r="M86" s="573"/>
      <c r="N86" s="66"/>
      <c r="O86" s="99"/>
    </row>
    <row r="87" spans="1:16" ht="12.75">
      <c r="A87" s="66"/>
      <c r="B87" s="372" t="s">
        <v>94</v>
      </c>
      <c r="C87" s="373" t="s">
        <v>396</v>
      </c>
      <c r="D87" s="374"/>
      <c r="E87" s="374"/>
      <c r="F87" s="384"/>
      <c r="G87" s="366"/>
      <c r="H87" s="386">
        <v>0</v>
      </c>
      <c r="I87" s="387" t="s">
        <v>229</v>
      </c>
      <c r="J87" s="375"/>
      <c r="K87" s="374"/>
      <c r="L87" s="573" t="s">
        <v>299</v>
      </c>
      <c r="M87" s="573"/>
      <c r="N87" s="66"/>
      <c r="O87" s="99"/>
    </row>
    <row r="88" spans="1:16" ht="12.75">
      <c r="A88" s="66"/>
      <c r="B88" s="372" t="s">
        <v>97</v>
      </c>
      <c r="C88" s="373" t="s">
        <v>357</v>
      </c>
      <c r="D88" s="374"/>
      <c r="E88" s="374"/>
      <c r="F88" s="384">
        <v>43646</v>
      </c>
      <c r="G88" s="387" t="s">
        <v>301</v>
      </c>
      <c r="H88" s="385">
        <v>0</v>
      </c>
      <c r="I88" s="387" t="s">
        <v>229</v>
      </c>
      <c r="J88" s="375"/>
      <c r="K88" s="374"/>
      <c r="L88" s="322"/>
      <c r="M88" s="66"/>
      <c r="N88" s="66"/>
      <c r="O88" s="99"/>
    </row>
    <row r="89" spans="1:16" s="567" customFormat="1" ht="27.75" customHeight="1">
      <c r="A89" s="399"/>
      <c r="B89" s="561" t="s">
        <v>194</v>
      </c>
      <c r="C89" s="577" t="s">
        <v>403</v>
      </c>
      <c r="D89" s="577"/>
      <c r="E89" s="577"/>
      <c r="F89" s="577"/>
      <c r="G89" s="563"/>
      <c r="H89" s="385">
        <v>0</v>
      </c>
      <c r="I89" s="563"/>
      <c r="J89" s="564"/>
      <c r="K89" s="562"/>
      <c r="L89" s="565"/>
      <c r="M89" s="399"/>
      <c r="N89" s="399"/>
      <c r="O89" s="566"/>
    </row>
    <row r="90" spans="1:16" s="567" customFormat="1" ht="12.75" customHeight="1">
      <c r="A90" s="399"/>
      <c r="B90" s="561" t="s">
        <v>402</v>
      </c>
      <c r="C90" s="577" t="s">
        <v>404</v>
      </c>
      <c r="D90" s="577"/>
      <c r="E90" s="577"/>
      <c r="F90" s="577"/>
      <c r="G90" s="563"/>
      <c r="H90" s="385">
        <v>0</v>
      </c>
      <c r="I90" s="563"/>
      <c r="J90" s="564"/>
      <c r="K90" s="562"/>
      <c r="L90" s="565"/>
      <c r="M90" s="399"/>
      <c r="N90" s="399"/>
      <c r="O90" s="566"/>
    </row>
    <row r="91" spans="1:16" ht="12.75">
      <c r="A91" s="66"/>
      <c r="B91" s="372" t="s">
        <v>405</v>
      </c>
      <c r="C91" s="373" t="s">
        <v>230</v>
      </c>
      <c r="D91" s="374"/>
      <c r="E91" s="374"/>
      <c r="F91" s="384"/>
      <c r="G91" s="366"/>
      <c r="H91" s="385">
        <v>0</v>
      </c>
      <c r="I91" s="387"/>
      <c r="J91" s="375"/>
      <c r="K91" s="374"/>
      <c r="L91" s="322"/>
      <c r="M91" s="66"/>
      <c r="N91" s="66"/>
      <c r="O91" s="99"/>
    </row>
    <row r="92" spans="1:16" ht="12.75">
      <c r="A92" s="66"/>
      <c r="B92" s="368"/>
      <c r="C92" s="123" t="s">
        <v>87</v>
      </c>
      <c r="D92" s="374"/>
      <c r="E92" s="374"/>
      <c r="F92" s="374"/>
      <c r="G92" s="374"/>
      <c r="H92" s="374"/>
      <c r="I92" s="374"/>
      <c r="J92" s="374"/>
      <c r="K92" s="374"/>
      <c r="L92" s="342"/>
      <c r="M92" s="66"/>
      <c r="N92" s="66"/>
      <c r="O92" s="100"/>
    </row>
    <row r="93" spans="1:16" ht="12.75">
      <c r="A93" s="66"/>
      <c r="B93" s="66"/>
      <c r="C93" s="123" t="s">
        <v>86</v>
      </c>
      <c r="D93" s="374"/>
      <c r="E93" s="374"/>
      <c r="F93" s="376"/>
      <c r="G93" s="374"/>
      <c r="H93" s="374"/>
      <c r="I93" s="374"/>
      <c r="J93" s="374"/>
      <c r="K93" s="374"/>
      <c r="L93" s="101"/>
      <c r="M93" s="66"/>
      <c r="N93" s="66"/>
      <c r="O93" s="99"/>
    </row>
    <row r="94" spans="1:16" ht="9" customHeight="1">
      <c r="A94" s="66"/>
      <c r="B94" s="66"/>
      <c r="C94" s="367"/>
      <c r="D94" s="374"/>
      <c r="E94" s="374"/>
      <c r="F94" s="374"/>
      <c r="G94" s="374"/>
      <c r="H94" s="374"/>
      <c r="I94" s="374"/>
      <c r="J94" s="374"/>
      <c r="K94" s="374"/>
      <c r="L94" s="101"/>
      <c r="M94" s="101"/>
      <c r="N94" s="101"/>
      <c r="O94" s="101"/>
    </row>
    <row r="95" spans="1:16" ht="4.5" customHeight="1" thickBot="1">
      <c r="A95" s="66"/>
      <c r="B95" s="347"/>
      <c r="C95" s="367"/>
      <c r="D95" s="66"/>
      <c r="E95" s="66"/>
      <c r="F95" s="66"/>
      <c r="G95" s="66"/>
      <c r="H95" s="66"/>
      <c r="I95" s="66"/>
      <c r="J95" s="66"/>
      <c r="K95" s="66"/>
      <c r="L95" s="2"/>
      <c r="M95" s="66"/>
      <c r="N95" s="66"/>
      <c r="O95" s="2"/>
    </row>
    <row r="96" spans="1:16" ht="13.5" thickBot="1">
      <c r="A96" s="66"/>
      <c r="B96" s="353" t="s">
        <v>38</v>
      </c>
      <c r="C96" s="354"/>
      <c r="D96" s="354"/>
      <c r="E96" s="354"/>
      <c r="F96" s="354"/>
      <c r="G96" s="361"/>
      <c r="H96" s="354"/>
      <c r="I96" s="354"/>
      <c r="J96" s="354"/>
      <c r="K96" s="382"/>
      <c r="L96" s="354"/>
      <c r="M96" s="354"/>
      <c r="N96" s="354"/>
      <c r="O96" s="383"/>
      <c r="P96" s="371"/>
    </row>
    <row r="97" spans="1:16" ht="4.5" customHeight="1">
      <c r="A97" s="66"/>
      <c r="B97" s="377"/>
      <c r="C97" s="346"/>
      <c r="D97" s="346"/>
      <c r="E97" s="346"/>
      <c r="F97" s="346"/>
      <c r="G97" s="346"/>
      <c r="H97" s="346"/>
      <c r="I97" s="346"/>
      <c r="J97" s="346"/>
      <c r="K97" s="346"/>
      <c r="L97" s="61"/>
      <c r="M97" s="346"/>
      <c r="N97" s="346"/>
      <c r="O97" s="61"/>
      <c r="P97" s="371"/>
    </row>
    <row r="98" spans="1:16" ht="12.75">
      <c r="A98" s="66"/>
      <c r="B98" s="66" t="s">
        <v>62</v>
      </c>
      <c r="C98" s="66"/>
      <c r="D98" s="66"/>
      <c r="E98" s="66"/>
      <c r="F98" s="66"/>
      <c r="G98" s="66"/>
      <c r="H98" s="66"/>
      <c r="I98" s="66"/>
      <c r="J98" s="66"/>
      <c r="K98" s="66"/>
      <c r="L98" s="2"/>
      <c r="M98" s="66"/>
      <c r="N98" s="66"/>
      <c r="O98" s="2"/>
    </row>
    <row r="99" spans="1:16" ht="12.75">
      <c r="A99" s="66"/>
      <c r="B99" s="66" t="s">
        <v>231</v>
      </c>
      <c r="C99" s="66"/>
      <c r="D99" s="66"/>
      <c r="E99" s="66"/>
      <c r="F99" s="66"/>
      <c r="G99" s="66"/>
      <c r="H99" s="66"/>
      <c r="I99" s="66"/>
      <c r="J99" s="66"/>
      <c r="K99" s="66"/>
      <c r="L99" s="2"/>
      <c r="M99" s="66"/>
      <c r="N99" s="66"/>
      <c r="O99" s="2"/>
    </row>
    <row r="100" spans="1:16" ht="12.75">
      <c r="A100" s="66"/>
      <c r="B100" s="56" t="s">
        <v>42</v>
      </c>
      <c r="C100" s="66" t="s">
        <v>89</v>
      </c>
      <c r="D100" s="66"/>
      <c r="E100" s="66"/>
      <c r="F100" s="66"/>
      <c r="G100" s="66"/>
      <c r="H100" s="66"/>
      <c r="I100" s="66"/>
      <c r="J100" s="66"/>
      <c r="K100" s="66"/>
      <c r="L100" s="2"/>
      <c r="M100" s="66"/>
      <c r="N100" s="66"/>
      <c r="O100" s="2"/>
    </row>
    <row r="101" spans="1:16" ht="12.75">
      <c r="A101" s="66"/>
      <c r="B101" s="56" t="s">
        <v>42</v>
      </c>
      <c r="C101" s="66" t="s">
        <v>49</v>
      </c>
      <c r="D101" s="66"/>
      <c r="E101" s="66"/>
      <c r="F101" s="66"/>
      <c r="G101" s="66"/>
      <c r="H101" s="66"/>
      <c r="I101" s="66"/>
      <c r="J101" s="66"/>
      <c r="K101" s="66"/>
      <c r="L101" s="2"/>
      <c r="M101" s="66"/>
      <c r="N101" s="66"/>
      <c r="O101" s="2"/>
    </row>
    <row r="102" spans="1:16" ht="12.75">
      <c r="A102" s="66"/>
      <c r="B102" s="56" t="s">
        <v>42</v>
      </c>
      <c r="C102" s="373" t="s">
        <v>413</v>
      </c>
      <c r="D102" s="66"/>
      <c r="E102" s="66"/>
      <c r="F102" s="66"/>
      <c r="G102" s="66"/>
      <c r="H102" s="66"/>
      <c r="I102" s="66"/>
      <c r="J102" s="66"/>
      <c r="K102" s="66"/>
      <c r="L102" s="2"/>
      <c r="M102" s="66"/>
      <c r="N102" s="66"/>
      <c r="O102" s="2"/>
    </row>
    <row r="103" spans="1:16" ht="12" customHeight="1" thickBot="1">
      <c r="A103" s="66"/>
      <c r="B103" s="63" t="s">
        <v>208</v>
      </c>
      <c r="D103" s="66"/>
      <c r="E103" s="66"/>
      <c r="F103" s="66"/>
      <c r="G103" s="66"/>
      <c r="H103" s="66"/>
      <c r="I103" s="66"/>
      <c r="J103" s="367"/>
      <c r="K103" s="66"/>
      <c r="O103" s="2"/>
    </row>
    <row r="104" spans="1:16" ht="13.5" thickBot="1">
      <c r="A104" s="66"/>
      <c r="B104" s="353" t="s">
        <v>46</v>
      </c>
      <c r="C104" s="354"/>
      <c r="D104" s="354"/>
      <c r="E104" s="354"/>
      <c r="F104" s="354"/>
      <c r="G104" s="361"/>
      <c r="H104" s="354"/>
      <c r="I104" s="354"/>
      <c r="J104" s="354"/>
      <c r="K104" s="382"/>
      <c r="L104" s="354"/>
      <c r="M104" s="354"/>
      <c r="N104" s="354"/>
      <c r="O104" s="383"/>
      <c r="P104" s="371"/>
    </row>
    <row r="105" spans="1:16" ht="4.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2"/>
      <c r="M105" s="66"/>
      <c r="N105" s="66"/>
      <c r="O105" s="2"/>
    </row>
    <row r="106" spans="1:16" ht="12.75">
      <c r="A106" s="66"/>
      <c r="B106" s="373" t="s">
        <v>237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02"/>
      <c r="M106" s="123"/>
      <c r="N106" s="123"/>
      <c r="O106" s="2"/>
    </row>
    <row r="107" spans="1:16" ht="12.75">
      <c r="A107" s="66"/>
      <c r="B107" s="373" t="s">
        <v>238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02"/>
      <c r="M107" s="123"/>
      <c r="N107" s="123"/>
      <c r="O107" s="2"/>
    </row>
    <row r="108" spans="1:16" ht="12.75">
      <c r="A108" s="66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02"/>
      <c r="M108" s="123"/>
      <c r="N108" s="123"/>
      <c r="O108" s="2"/>
    </row>
    <row r="109" spans="1:16" ht="23.25" customHeight="1">
      <c r="A109" s="66"/>
      <c r="B109" s="342"/>
      <c r="C109" s="66" t="s">
        <v>234</v>
      </c>
      <c r="D109" s="379"/>
      <c r="E109" s="392"/>
      <c r="F109" s="392"/>
      <c r="G109" s="392"/>
      <c r="H109" s="392"/>
      <c r="I109" s="388"/>
      <c r="J109" s="388"/>
      <c r="K109" s="334"/>
      <c r="L109" s="334"/>
      <c r="M109" s="66"/>
      <c r="N109" s="66"/>
      <c r="O109" s="2"/>
    </row>
    <row r="110" spans="1:16" ht="42.95" customHeight="1">
      <c r="A110" s="66"/>
      <c r="B110" s="342"/>
      <c r="C110" s="66" t="s">
        <v>235</v>
      </c>
      <c r="D110" s="379"/>
      <c r="E110" s="392"/>
      <c r="F110" s="392"/>
      <c r="G110" s="392"/>
      <c r="H110" s="392"/>
      <c r="I110" s="388"/>
      <c r="J110" s="392"/>
      <c r="K110" s="379"/>
      <c r="L110" s="379"/>
      <c r="N110" s="461"/>
      <c r="O110" s="462"/>
      <c r="P110" s="334"/>
    </row>
    <row r="111" spans="1:16" ht="12.75">
      <c r="A111" s="66"/>
      <c r="E111" s="389" t="s">
        <v>233</v>
      </c>
      <c r="F111" s="390"/>
      <c r="G111" s="391"/>
      <c r="H111" s="391"/>
      <c r="I111" s="388"/>
      <c r="J111" s="66" t="s">
        <v>236</v>
      </c>
      <c r="N111" s="66" t="s">
        <v>85</v>
      </c>
      <c r="O111" s="66"/>
      <c r="P111" s="334"/>
    </row>
    <row r="112" spans="1:16" ht="12.75">
      <c r="A112" s="66"/>
      <c r="E112" s="389"/>
      <c r="F112" s="390"/>
      <c r="G112" s="391"/>
      <c r="H112" s="391"/>
      <c r="I112" s="388"/>
      <c r="J112" s="66"/>
      <c r="N112" s="66"/>
      <c r="O112" s="66"/>
    </row>
    <row r="113" spans="1:16" ht="23.25" customHeight="1">
      <c r="A113" s="66"/>
      <c r="B113" s="342"/>
      <c r="C113" s="66" t="s">
        <v>234</v>
      </c>
      <c r="D113" s="379"/>
      <c r="E113" s="392"/>
      <c r="F113" s="392"/>
      <c r="G113" s="392"/>
      <c r="H113" s="392"/>
      <c r="I113" s="388"/>
      <c r="J113" s="388"/>
      <c r="K113" s="334"/>
      <c r="L113" s="334"/>
      <c r="N113" s="66"/>
      <c r="O113" s="66"/>
    </row>
    <row r="114" spans="1:16" ht="42.95" customHeight="1">
      <c r="A114" s="66"/>
      <c r="B114" s="342"/>
      <c r="C114" s="66" t="s">
        <v>235</v>
      </c>
      <c r="D114" s="379"/>
      <c r="E114" s="392"/>
      <c r="F114" s="392"/>
      <c r="G114" s="392"/>
      <c r="H114" s="392"/>
      <c r="I114" s="388"/>
      <c r="J114" s="392"/>
      <c r="K114" s="379"/>
      <c r="L114" s="379"/>
      <c r="N114" s="461"/>
      <c r="O114" s="462"/>
      <c r="P114" s="334"/>
    </row>
    <row r="115" spans="1:16" ht="12.75">
      <c r="A115" s="66"/>
      <c r="B115" s="342"/>
      <c r="C115" s="342"/>
      <c r="D115" s="342"/>
      <c r="E115" s="66" t="s">
        <v>232</v>
      </c>
      <c r="F115" s="66"/>
      <c r="G115" s="66"/>
      <c r="H115" s="66"/>
      <c r="I115" s="388"/>
      <c r="J115" s="66" t="s">
        <v>236</v>
      </c>
      <c r="K115" s="342"/>
      <c r="L115" s="342"/>
      <c r="N115" s="66" t="s">
        <v>85</v>
      </c>
      <c r="O115" s="66"/>
    </row>
    <row r="116" spans="1:16" ht="12.75">
      <c r="A116" s="66"/>
      <c r="B116" s="66"/>
      <c r="C116" s="66"/>
      <c r="D116" s="66"/>
      <c r="E116" s="66"/>
      <c r="F116" s="66"/>
      <c r="G116" s="66"/>
      <c r="H116" s="66"/>
      <c r="I116" s="388"/>
      <c r="J116" s="66"/>
      <c r="K116" s="66"/>
      <c r="L116" s="2"/>
      <c r="M116" s="66"/>
      <c r="N116" s="66"/>
      <c r="O116" s="2"/>
    </row>
    <row r="117" spans="1:16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2"/>
      <c r="M117" s="66"/>
      <c r="N117" s="66"/>
      <c r="O117" s="2"/>
    </row>
    <row r="118" spans="1:16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2"/>
      <c r="M118" s="66"/>
      <c r="N118" s="66"/>
      <c r="O118" s="2"/>
    </row>
    <row r="119" spans="1:16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2"/>
      <c r="M119" s="66"/>
      <c r="N119" s="66"/>
      <c r="O119" s="2"/>
    </row>
    <row r="120" spans="1:16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2"/>
      <c r="M120" s="66"/>
      <c r="N120" s="66"/>
      <c r="O120" s="2"/>
    </row>
    <row r="121" spans="1:16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2"/>
      <c r="M121" s="66"/>
      <c r="N121" s="66"/>
      <c r="O121" s="2"/>
    </row>
    <row r="122" spans="1:16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2"/>
      <c r="M122" s="66"/>
      <c r="N122" s="66"/>
      <c r="O122" s="2"/>
    </row>
    <row r="123" spans="1:16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2"/>
      <c r="M123" s="66"/>
      <c r="N123" s="66"/>
      <c r="O123" s="2"/>
    </row>
    <row r="124" spans="1:16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2"/>
      <c r="M124" s="66"/>
      <c r="N124" s="66"/>
      <c r="O124" s="2"/>
    </row>
  </sheetData>
  <mergeCells count="36">
    <mergeCell ref="C89:F89"/>
    <mergeCell ref="C90:F90"/>
    <mergeCell ref="L45:M45"/>
    <mergeCell ref="L26:M26"/>
    <mergeCell ref="L28:M28"/>
    <mergeCell ref="L29:M29"/>
    <mergeCell ref="L30:M30"/>
    <mergeCell ref="L34:M34"/>
    <mergeCell ref="L36:M36"/>
    <mergeCell ref="L37:M37"/>
    <mergeCell ref="L39:M39"/>
    <mergeCell ref="L32:M32"/>
    <mergeCell ref="L44:M44"/>
    <mergeCell ref="L35:M35"/>
    <mergeCell ref="L42:M42"/>
    <mergeCell ref="L81:M81"/>
    <mergeCell ref="L86:M86"/>
    <mergeCell ref="L87:M87"/>
    <mergeCell ref="L84:M84"/>
    <mergeCell ref="L75:M75"/>
    <mergeCell ref="L76:M76"/>
    <mergeCell ref="L77:M77"/>
    <mergeCell ref="L78:M78"/>
    <mergeCell ref="L79:M79"/>
    <mergeCell ref="L80:M80"/>
    <mergeCell ref="L65:M65"/>
    <mergeCell ref="L46:M46"/>
    <mergeCell ref="L47:M47"/>
    <mergeCell ref="L48:M48"/>
    <mergeCell ref="L49:M49"/>
    <mergeCell ref="L63:M63"/>
    <mergeCell ref="L50:M50"/>
    <mergeCell ref="L51:M51"/>
    <mergeCell ref="L52:M52"/>
    <mergeCell ref="L53:M53"/>
    <mergeCell ref="L54:M54"/>
  </mergeCells>
  <phoneticPr fontId="0" type="noConversion"/>
  <printOptions horizontalCentered="1"/>
  <pageMargins left="0.25" right="0.25" top="0.5" bottom="0.25" header="0.3" footer="0.3"/>
  <pageSetup scale="89" fitToHeight="0" orientation="portrait" r:id="rId1"/>
  <headerFooter scaleWithDoc="0" alignWithMargins="0"/>
  <rowBreaks count="1" manualBreakCount="1">
    <brk id="61" max="15" man="1"/>
  </rowBreaks>
  <ignoredErrors>
    <ignoredError sqref="B27:B52 B90:B91 B54:B89" numberStoredAsText="1"/>
    <ignoredError sqref="J7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workbookViewId="0">
      <selection activeCell="A18" sqref="A18"/>
    </sheetView>
  </sheetViews>
  <sheetFormatPr defaultRowHeight="12.75"/>
  <cols>
    <col min="1" max="1" width="24" customWidth="1"/>
    <col min="2" max="2" width="9.85546875" customWidth="1"/>
    <col min="3" max="3" width="10.42578125" style="289" customWidth="1"/>
    <col min="4" max="4" width="10.28515625" customWidth="1"/>
    <col min="6" max="6" width="10.42578125" customWidth="1"/>
    <col min="7" max="7" width="11" customWidth="1"/>
    <col min="9" max="18" width="11.28515625" customWidth="1"/>
  </cols>
  <sheetData>
    <row r="1" spans="1:18">
      <c r="A1" s="70" t="s">
        <v>209</v>
      </c>
      <c r="B1" s="185"/>
      <c r="C1" s="282"/>
      <c r="D1" s="186"/>
      <c r="F1" s="187"/>
      <c r="G1" s="186"/>
      <c r="H1" s="186"/>
      <c r="I1" s="186"/>
      <c r="J1" s="65"/>
      <c r="K1" s="186"/>
      <c r="L1" s="186"/>
      <c r="M1" s="186"/>
      <c r="N1" s="65"/>
      <c r="O1" s="65"/>
      <c r="P1" s="65"/>
      <c r="Q1" s="65"/>
      <c r="R1" s="65"/>
    </row>
    <row r="2" spans="1:18">
      <c r="A2" s="70" t="s">
        <v>210</v>
      </c>
      <c r="B2" s="67"/>
      <c r="C2" s="283"/>
      <c r="D2" s="188"/>
      <c r="F2" s="189"/>
      <c r="G2" s="188"/>
      <c r="H2" s="188"/>
      <c r="I2" s="188"/>
      <c r="J2" s="22"/>
      <c r="K2" s="188"/>
      <c r="L2" s="188"/>
      <c r="M2" s="188"/>
      <c r="N2" s="22"/>
      <c r="O2" s="22"/>
      <c r="P2" s="22"/>
      <c r="Q2" s="22"/>
      <c r="R2" s="22"/>
    </row>
    <row r="3" spans="1:18">
      <c r="A3" s="67"/>
      <c r="B3" s="67"/>
      <c r="C3" s="283"/>
      <c r="D3" s="188"/>
      <c r="E3" s="319"/>
      <c r="F3" s="189"/>
      <c r="G3" s="188"/>
      <c r="H3" s="188"/>
      <c r="I3" s="188"/>
      <c r="J3" s="22"/>
      <c r="K3" s="188"/>
      <c r="L3" s="188"/>
      <c r="M3" s="188"/>
      <c r="N3" s="22"/>
      <c r="O3" s="22"/>
      <c r="P3" s="22"/>
      <c r="Q3" s="22"/>
      <c r="R3" s="22"/>
    </row>
    <row r="4" spans="1:18" s="309" customFormat="1">
      <c r="A4" s="22" t="s">
        <v>134</v>
      </c>
      <c r="B4" s="22"/>
      <c r="C4" s="524" t="s">
        <v>247</v>
      </c>
      <c r="D4" s="190"/>
      <c r="E4" s="109"/>
      <c r="F4" s="191"/>
      <c r="G4" s="191"/>
      <c r="H4" s="188"/>
      <c r="I4" s="188"/>
      <c r="J4" s="22"/>
      <c r="K4" s="188"/>
      <c r="L4" s="188"/>
      <c r="M4" s="188"/>
      <c r="N4" s="22"/>
      <c r="O4" s="22"/>
      <c r="P4" s="22"/>
      <c r="Q4" s="22"/>
      <c r="R4" s="22"/>
    </row>
    <row r="5" spans="1:18" s="309" customFormat="1" ht="16.5" customHeight="1">
      <c r="A5" s="28" t="s">
        <v>0</v>
      </c>
      <c r="B5" s="28"/>
      <c r="C5" s="525"/>
      <c r="D5" s="188"/>
      <c r="E5" s="188"/>
      <c r="F5" s="188"/>
      <c r="G5" s="188"/>
      <c r="H5" s="188"/>
      <c r="I5" s="188"/>
      <c r="J5" s="22"/>
      <c r="K5" s="188"/>
      <c r="L5" s="188"/>
      <c r="M5" s="188"/>
      <c r="N5" s="22"/>
      <c r="O5" s="22"/>
      <c r="P5" s="22"/>
      <c r="Q5" s="22"/>
      <c r="R5" s="22"/>
    </row>
    <row r="6" spans="1:18">
      <c r="A6" s="10"/>
      <c r="B6" s="10"/>
      <c r="C6" s="284"/>
      <c r="D6" s="192"/>
      <c r="E6" s="28"/>
      <c r="F6" s="193"/>
      <c r="G6" s="188"/>
      <c r="H6" s="188"/>
      <c r="I6" s="188"/>
      <c r="J6" s="22"/>
      <c r="K6" s="188"/>
      <c r="L6" s="188"/>
      <c r="M6" s="188"/>
      <c r="N6" s="22"/>
      <c r="O6" s="22"/>
      <c r="P6" s="22"/>
      <c r="Q6" s="22"/>
      <c r="R6" s="22"/>
    </row>
    <row r="7" spans="1:18">
      <c r="A7" s="10"/>
      <c r="B7" s="10"/>
      <c r="C7" s="283"/>
      <c r="D7" s="188"/>
      <c r="E7" s="22"/>
      <c r="F7" s="189"/>
      <c r="G7" s="188"/>
      <c r="H7" s="188"/>
      <c r="I7" s="188"/>
      <c r="J7" s="22"/>
      <c r="K7" s="188"/>
      <c r="L7" s="188"/>
      <c r="M7" s="188"/>
      <c r="N7" s="22"/>
      <c r="O7" s="22"/>
      <c r="P7" s="22"/>
      <c r="Q7" s="22"/>
      <c r="R7" s="22"/>
    </row>
    <row r="8" spans="1:18">
      <c r="A8" s="194" t="s">
        <v>135</v>
      </c>
      <c r="B8" s="194"/>
      <c r="C8" s="283"/>
      <c r="D8" s="188"/>
      <c r="E8" s="22"/>
      <c r="F8" s="189"/>
      <c r="G8" s="22"/>
      <c r="H8" s="188"/>
      <c r="I8" s="188"/>
      <c r="J8" s="22"/>
      <c r="K8" s="188"/>
      <c r="L8" s="188"/>
      <c r="M8" s="188"/>
      <c r="N8" s="22"/>
      <c r="O8" s="22"/>
      <c r="P8" s="22"/>
      <c r="Q8" s="22"/>
      <c r="R8" s="22"/>
    </row>
    <row r="9" spans="1:18">
      <c r="A9" s="195"/>
      <c r="B9" s="195"/>
      <c r="C9" s="283"/>
      <c r="D9" s="188"/>
      <c r="E9" s="22"/>
      <c r="F9" s="189"/>
      <c r="G9" s="22"/>
      <c r="H9" s="188"/>
      <c r="I9" s="188"/>
      <c r="J9" s="22"/>
      <c r="K9" s="188"/>
      <c r="L9" s="188"/>
      <c r="M9" s="188"/>
      <c r="N9" s="22"/>
      <c r="O9" s="22"/>
      <c r="P9" s="22"/>
      <c r="Q9" s="22"/>
      <c r="R9" s="22"/>
    </row>
    <row r="10" spans="1:18">
      <c r="A10" s="10"/>
      <c r="B10" s="10"/>
      <c r="C10" s="283"/>
      <c r="D10" s="188"/>
      <c r="E10" s="22"/>
      <c r="F10" s="189"/>
      <c r="G10" s="22"/>
      <c r="H10" s="188"/>
      <c r="I10" s="188"/>
      <c r="J10" s="22"/>
      <c r="K10" s="188"/>
      <c r="L10" s="188"/>
      <c r="M10" s="188"/>
      <c r="N10" s="22"/>
      <c r="O10" s="22"/>
      <c r="P10" s="22"/>
      <c r="Q10" s="22"/>
      <c r="R10" s="22"/>
    </row>
    <row r="11" spans="1:18">
      <c r="A11" s="22"/>
      <c r="B11" s="22"/>
      <c r="C11" s="283"/>
      <c r="E11" s="22"/>
      <c r="F11" s="18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531" customFormat="1" ht="31.5" customHeight="1">
      <c r="A12" s="526" t="s">
        <v>137</v>
      </c>
      <c r="B12" s="527"/>
      <c r="C12" s="528" t="s">
        <v>138</v>
      </c>
      <c r="D12" s="608" t="s">
        <v>136</v>
      </c>
      <c r="E12" s="529" t="s">
        <v>139</v>
      </c>
      <c r="F12" s="530" t="s">
        <v>140</v>
      </c>
      <c r="G12" s="529" t="s">
        <v>141</v>
      </c>
      <c r="H12" s="496" t="s">
        <v>142</v>
      </c>
      <c r="I12" s="529" t="s">
        <v>143</v>
      </c>
      <c r="J12" s="529" t="s">
        <v>143</v>
      </c>
      <c r="K12" s="529" t="s">
        <v>143</v>
      </c>
      <c r="L12" s="529" t="s">
        <v>199</v>
      </c>
      <c r="M12" s="529" t="s">
        <v>199</v>
      </c>
      <c r="N12" s="529" t="s">
        <v>144</v>
      </c>
      <c r="O12" s="535" t="s">
        <v>196</v>
      </c>
      <c r="P12" s="535" t="s">
        <v>198</v>
      </c>
      <c r="Q12" s="535" t="s">
        <v>256</v>
      </c>
      <c r="R12" s="535" t="s">
        <v>401</v>
      </c>
    </row>
    <row r="13" spans="1:18" s="531" customFormat="1" ht="25.5">
      <c r="A13" s="532" t="s">
        <v>145</v>
      </c>
      <c r="B13" s="533"/>
      <c r="C13" s="534" t="s">
        <v>146</v>
      </c>
      <c r="D13" s="609"/>
      <c r="E13" s="535" t="s">
        <v>148</v>
      </c>
      <c r="F13" s="536" t="s">
        <v>149</v>
      </c>
      <c r="G13" s="535" t="s">
        <v>150</v>
      </c>
      <c r="H13" s="497" t="s">
        <v>151</v>
      </c>
      <c r="I13" s="535" t="s">
        <v>152</v>
      </c>
      <c r="J13" s="535" t="s">
        <v>152</v>
      </c>
      <c r="K13" s="535" t="s">
        <v>152</v>
      </c>
      <c r="L13" s="535" t="s">
        <v>152</v>
      </c>
      <c r="M13" s="535" t="s">
        <v>152</v>
      </c>
      <c r="N13" s="535" t="s">
        <v>153</v>
      </c>
      <c r="O13" s="497" t="s">
        <v>141</v>
      </c>
      <c r="P13" s="497" t="s">
        <v>141</v>
      </c>
      <c r="Q13" s="497" t="s">
        <v>197</v>
      </c>
      <c r="R13" s="497" t="s">
        <v>197</v>
      </c>
    </row>
    <row r="14" spans="1:18" s="531" customFormat="1" ht="25.5">
      <c r="A14" s="532" t="s">
        <v>154</v>
      </c>
      <c r="B14" s="533"/>
      <c r="C14" s="537" t="s">
        <v>155</v>
      </c>
      <c r="D14" s="535" t="s">
        <v>147</v>
      </c>
      <c r="E14" s="535"/>
      <c r="F14" s="538" t="s">
        <v>157</v>
      </c>
      <c r="G14" s="539" t="s">
        <v>158</v>
      </c>
      <c r="H14" s="540" t="s">
        <v>159</v>
      </c>
      <c r="I14" s="539" t="s">
        <v>158</v>
      </c>
      <c r="J14" s="539" t="s">
        <v>158</v>
      </c>
      <c r="K14" s="539" t="s">
        <v>158</v>
      </c>
      <c r="L14" s="539" t="s">
        <v>158</v>
      </c>
      <c r="M14" s="539" t="s">
        <v>158</v>
      </c>
      <c r="N14" s="539" t="s">
        <v>160</v>
      </c>
      <c r="O14" s="539" t="s">
        <v>158</v>
      </c>
      <c r="P14" s="539" t="s">
        <v>158</v>
      </c>
      <c r="Q14" s="539" t="s">
        <v>158</v>
      </c>
      <c r="R14" s="539" t="s">
        <v>158</v>
      </c>
    </row>
    <row r="15" spans="1:18" s="531" customFormat="1" ht="25.5">
      <c r="A15" s="541"/>
      <c r="B15" s="542"/>
      <c r="C15" s="537"/>
      <c r="D15" s="535" t="s">
        <v>156</v>
      </c>
      <c r="E15" s="535"/>
      <c r="F15" s="536"/>
      <c r="G15" s="535"/>
      <c r="H15" s="497"/>
      <c r="I15" s="535" t="s">
        <v>144</v>
      </c>
      <c r="J15" s="535" t="s">
        <v>196</v>
      </c>
      <c r="K15" s="535" t="s">
        <v>198</v>
      </c>
      <c r="L15" s="535" t="s">
        <v>256</v>
      </c>
      <c r="M15" s="535" t="s">
        <v>401</v>
      </c>
      <c r="N15" s="535"/>
      <c r="O15" s="535"/>
      <c r="P15" s="535"/>
      <c r="Q15" s="535"/>
      <c r="R15" s="535"/>
    </row>
    <row r="16" spans="1:18" s="531" customFormat="1" ht="25.5">
      <c r="A16" s="543" t="s">
        <v>162</v>
      </c>
      <c r="B16" s="544" t="s">
        <v>200</v>
      </c>
      <c r="C16" s="545" t="s">
        <v>131</v>
      </c>
      <c r="D16" s="546" t="s">
        <v>161</v>
      </c>
      <c r="E16" s="547" t="s">
        <v>131</v>
      </c>
      <c r="F16" s="548" t="s">
        <v>131</v>
      </c>
      <c r="G16" s="547" t="s">
        <v>131</v>
      </c>
      <c r="H16" s="547" t="s">
        <v>131</v>
      </c>
      <c r="I16" s="547" t="s">
        <v>131</v>
      </c>
      <c r="J16" s="547" t="s">
        <v>131</v>
      </c>
      <c r="K16" s="547" t="s">
        <v>131</v>
      </c>
      <c r="L16" s="547" t="s">
        <v>131</v>
      </c>
      <c r="M16" s="547" t="s">
        <v>131</v>
      </c>
      <c r="N16" s="547" t="s">
        <v>131</v>
      </c>
      <c r="O16" s="547" t="s">
        <v>131</v>
      </c>
      <c r="P16" s="547" t="s">
        <v>131</v>
      </c>
      <c r="Q16" s="547" t="s">
        <v>131</v>
      </c>
      <c r="R16" s="547" t="s">
        <v>131</v>
      </c>
    </row>
    <row r="17" spans="1:18" s="309" customFormat="1">
      <c r="A17" s="203" t="s">
        <v>249</v>
      </c>
      <c r="B17" s="196" t="s">
        <v>163</v>
      </c>
      <c r="C17" s="286">
        <v>41249</v>
      </c>
      <c r="D17" s="205">
        <v>97988.65</v>
      </c>
      <c r="E17" s="205">
        <v>2000</v>
      </c>
      <c r="F17" s="198">
        <v>1</v>
      </c>
      <c r="G17" s="199">
        <f>(D17-E17)*F17</f>
        <v>95988.65</v>
      </c>
      <c r="H17" s="207">
        <v>120</v>
      </c>
      <c r="I17" s="410">
        <v>42</v>
      </c>
      <c r="J17" s="200">
        <v>12</v>
      </c>
      <c r="K17" s="200">
        <v>12</v>
      </c>
      <c r="L17" s="200">
        <v>12</v>
      </c>
      <c r="M17" s="200">
        <v>12</v>
      </c>
      <c r="N17" s="199">
        <f t="shared" ref="N17:R23" si="0">IF(I17=0,0,($G17/$H17)*I17)</f>
        <v>33596.027499999997</v>
      </c>
      <c r="O17" s="199">
        <f t="shared" si="0"/>
        <v>9598.8649999999998</v>
      </c>
      <c r="P17" s="199">
        <f t="shared" si="0"/>
        <v>9598.8649999999998</v>
      </c>
      <c r="Q17" s="199">
        <f t="shared" si="0"/>
        <v>9598.8649999999998</v>
      </c>
      <c r="R17" s="199">
        <f t="shared" si="0"/>
        <v>9598.8649999999998</v>
      </c>
    </row>
    <row r="18" spans="1:18" s="309" customFormat="1">
      <c r="A18" s="203" t="s">
        <v>250</v>
      </c>
      <c r="B18" s="196" t="s">
        <v>164</v>
      </c>
      <c r="C18" s="286">
        <v>41118</v>
      </c>
      <c r="D18" s="205">
        <v>7064.35</v>
      </c>
      <c r="E18" s="205">
        <v>0</v>
      </c>
      <c r="F18" s="198">
        <v>1</v>
      </c>
      <c r="G18" s="199">
        <f t="shared" ref="G18:G28" si="1">(D18-E18)*F18</f>
        <v>7064.35</v>
      </c>
      <c r="H18" s="207">
        <v>60</v>
      </c>
      <c r="I18" s="410">
        <v>47</v>
      </c>
      <c r="J18" s="200">
        <v>12</v>
      </c>
      <c r="K18" s="200">
        <v>12</v>
      </c>
      <c r="L18" s="200">
        <v>12</v>
      </c>
      <c r="M18" s="200">
        <v>12</v>
      </c>
      <c r="N18" s="199">
        <f t="shared" si="0"/>
        <v>5533.7408333333342</v>
      </c>
      <c r="O18" s="199">
        <f t="shared" si="0"/>
        <v>1412.8700000000001</v>
      </c>
      <c r="P18" s="199">
        <f t="shared" si="0"/>
        <v>1412.8700000000001</v>
      </c>
      <c r="Q18" s="199">
        <f t="shared" si="0"/>
        <v>1412.8700000000001</v>
      </c>
      <c r="R18" s="199">
        <f t="shared" si="0"/>
        <v>1412.8700000000001</v>
      </c>
    </row>
    <row r="19" spans="1:18" s="309" customFormat="1">
      <c r="A19" s="201"/>
      <c r="B19" s="202"/>
      <c r="C19" s="285"/>
      <c r="D19" s="197"/>
      <c r="E19" s="197"/>
      <c r="F19" s="198"/>
      <c r="G19" s="199">
        <f t="shared" si="1"/>
        <v>0</v>
      </c>
      <c r="H19" s="200"/>
      <c r="I19" s="200"/>
      <c r="J19" s="200"/>
      <c r="K19" s="200"/>
      <c r="L19" s="200"/>
      <c r="M19" s="200"/>
      <c r="N19" s="199">
        <f t="shared" si="0"/>
        <v>0</v>
      </c>
      <c r="O19" s="199">
        <f t="shared" si="0"/>
        <v>0</v>
      </c>
      <c r="P19" s="199">
        <f t="shared" si="0"/>
        <v>0</v>
      </c>
      <c r="Q19" s="199">
        <f t="shared" si="0"/>
        <v>0</v>
      </c>
      <c r="R19" s="199">
        <f t="shared" si="0"/>
        <v>0</v>
      </c>
    </row>
    <row r="20" spans="1:18" s="309" customFormat="1">
      <c r="A20" s="201"/>
      <c r="B20" s="202"/>
      <c r="C20" s="285"/>
      <c r="D20" s="197"/>
      <c r="E20" s="197"/>
      <c r="F20" s="198"/>
      <c r="G20" s="199">
        <f t="shared" si="1"/>
        <v>0</v>
      </c>
      <c r="H20" s="200"/>
      <c r="I20" s="200"/>
      <c r="J20" s="200"/>
      <c r="K20" s="200"/>
      <c r="L20" s="200"/>
      <c r="M20" s="200"/>
      <c r="N20" s="199">
        <f t="shared" si="0"/>
        <v>0</v>
      </c>
      <c r="O20" s="199">
        <f t="shared" si="0"/>
        <v>0</v>
      </c>
      <c r="P20" s="199">
        <f t="shared" si="0"/>
        <v>0</v>
      </c>
      <c r="Q20" s="199">
        <f t="shared" si="0"/>
        <v>0</v>
      </c>
      <c r="R20" s="199">
        <f t="shared" si="0"/>
        <v>0</v>
      </c>
    </row>
    <row r="21" spans="1:18" s="309" customFormat="1">
      <c r="A21" s="203"/>
      <c r="B21" s="204"/>
      <c r="C21" s="286"/>
      <c r="D21" s="205"/>
      <c r="E21" s="205"/>
      <c r="F21" s="206"/>
      <c r="G21" s="199">
        <f t="shared" si="1"/>
        <v>0</v>
      </c>
      <c r="H21" s="207"/>
      <c r="I21" s="208"/>
      <c r="J21" s="209"/>
      <c r="K21" s="209"/>
      <c r="L21" s="209"/>
      <c r="M21" s="209"/>
      <c r="N21" s="199">
        <f t="shared" si="0"/>
        <v>0</v>
      </c>
      <c r="O21" s="199">
        <f t="shared" si="0"/>
        <v>0</v>
      </c>
      <c r="P21" s="199">
        <f t="shared" si="0"/>
        <v>0</v>
      </c>
      <c r="Q21" s="199">
        <f t="shared" si="0"/>
        <v>0</v>
      </c>
      <c r="R21" s="199">
        <f t="shared" si="0"/>
        <v>0</v>
      </c>
    </row>
    <row r="22" spans="1:18" s="309" customFormat="1">
      <c r="A22" s="203"/>
      <c r="B22" s="204"/>
      <c r="C22" s="286"/>
      <c r="D22" s="205"/>
      <c r="E22" s="205"/>
      <c r="F22" s="206"/>
      <c r="G22" s="199">
        <f t="shared" si="1"/>
        <v>0</v>
      </c>
      <c r="H22" s="207"/>
      <c r="I22" s="208"/>
      <c r="J22" s="209"/>
      <c r="K22" s="209"/>
      <c r="L22" s="209"/>
      <c r="M22" s="209"/>
      <c r="N22" s="199">
        <f t="shared" si="0"/>
        <v>0</v>
      </c>
      <c r="O22" s="199">
        <f t="shared" si="0"/>
        <v>0</v>
      </c>
      <c r="P22" s="199">
        <f t="shared" si="0"/>
        <v>0</v>
      </c>
      <c r="Q22" s="199">
        <f t="shared" si="0"/>
        <v>0</v>
      </c>
      <c r="R22" s="199">
        <f t="shared" si="0"/>
        <v>0</v>
      </c>
    </row>
    <row r="23" spans="1:18" s="309" customFormat="1">
      <c r="A23" s="203"/>
      <c r="B23" s="204"/>
      <c r="C23" s="286"/>
      <c r="D23" s="205"/>
      <c r="E23" s="205"/>
      <c r="F23" s="206"/>
      <c r="G23" s="199">
        <f t="shared" si="1"/>
        <v>0</v>
      </c>
      <c r="H23" s="207"/>
      <c r="I23" s="208"/>
      <c r="J23" s="208"/>
      <c r="K23" s="208"/>
      <c r="L23" s="208"/>
      <c r="M23" s="208"/>
      <c r="N23" s="199">
        <f t="shared" si="0"/>
        <v>0</v>
      </c>
      <c r="O23" s="199">
        <f t="shared" si="0"/>
        <v>0</v>
      </c>
      <c r="P23" s="199">
        <f t="shared" si="0"/>
        <v>0</v>
      </c>
      <c r="Q23" s="199">
        <f t="shared" si="0"/>
        <v>0</v>
      </c>
      <c r="R23" s="199">
        <f t="shared" si="0"/>
        <v>0</v>
      </c>
    </row>
    <row r="24" spans="1:18" s="309" customFormat="1">
      <c r="A24" s="210"/>
      <c r="B24" s="211"/>
      <c r="C24" s="287"/>
      <c r="D24" s="212"/>
      <c r="E24" s="213"/>
      <c r="F24" s="214"/>
      <c r="G24" s="199">
        <f t="shared" si="1"/>
        <v>0</v>
      </c>
      <c r="H24" s="215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8" s="309" customFormat="1">
      <c r="A25" s="203"/>
      <c r="B25" s="204"/>
      <c r="C25" s="286"/>
      <c r="D25" s="205"/>
      <c r="E25" s="205"/>
      <c r="F25" s="206"/>
      <c r="G25" s="199">
        <f t="shared" si="1"/>
        <v>0</v>
      </c>
      <c r="H25" s="207"/>
      <c r="I25" s="208"/>
      <c r="J25" s="208"/>
      <c r="K25" s="208"/>
      <c r="L25" s="208"/>
      <c r="M25" s="208"/>
      <c r="N25" s="199">
        <f t="shared" ref="N25:R28" si="2">IF(I25=0,0,($G25/$H25)*I25)</f>
        <v>0</v>
      </c>
      <c r="O25" s="199">
        <f t="shared" si="2"/>
        <v>0</v>
      </c>
      <c r="P25" s="199">
        <f t="shared" si="2"/>
        <v>0</v>
      </c>
      <c r="Q25" s="199">
        <f t="shared" si="2"/>
        <v>0</v>
      </c>
      <c r="R25" s="199">
        <f t="shared" si="2"/>
        <v>0</v>
      </c>
    </row>
    <row r="26" spans="1:18" s="309" customFormat="1">
      <c r="A26" s="203"/>
      <c r="B26" s="204"/>
      <c r="C26" s="286"/>
      <c r="D26" s="205"/>
      <c r="E26" s="205"/>
      <c r="F26" s="206"/>
      <c r="G26" s="199">
        <f t="shared" si="1"/>
        <v>0</v>
      </c>
      <c r="H26" s="207"/>
      <c r="I26" s="208"/>
      <c r="J26" s="209"/>
      <c r="K26" s="209"/>
      <c r="L26" s="209"/>
      <c r="M26" s="209"/>
      <c r="N26" s="199">
        <f t="shared" si="2"/>
        <v>0</v>
      </c>
      <c r="O26" s="199">
        <f t="shared" si="2"/>
        <v>0</v>
      </c>
      <c r="P26" s="199">
        <f t="shared" si="2"/>
        <v>0</v>
      </c>
      <c r="Q26" s="199">
        <f t="shared" si="2"/>
        <v>0</v>
      </c>
      <c r="R26" s="199">
        <f t="shared" si="2"/>
        <v>0</v>
      </c>
    </row>
    <row r="27" spans="1:18" s="309" customFormat="1">
      <c r="A27" s="203"/>
      <c r="B27" s="204"/>
      <c r="C27" s="286"/>
      <c r="D27" s="205"/>
      <c r="E27" s="205"/>
      <c r="F27" s="206"/>
      <c r="G27" s="199">
        <f t="shared" si="1"/>
        <v>0</v>
      </c>
      <c r="H27" s="207"/>
      <c r="I27" s="208"/>
      <c r="J27" s="209"/>
      <c r="K27" s="209"/>
      <c r="L27" s="209"/>
      <c r="M27" s="209"/>
      <c r="N27" s="199">
        <f t="shared" si="2"/>
        <v>0</v>
      </c>
      <c r="O27" s="199">
        <f t="shared" si="2"/>
        <v>0</v>
      </c>
      <c r="P27" s="199">
        <f t="shared" si="2"/>
        <v>0</v>
      </c>
      <c r="Q27" s="199">
        <f t="shared" si="2"/>
        <v>0</v>
      </c>
      <c r="R27" s="199">
        <f t="shared" si="2"/>
        <v>0</v>
      </c>
    </row>
    <row r="28" spans="1:18" s="309" customFormat="1">
      <c r="A28" s="203"/>
      <c r="B28" s="204"/>
      <c r="C28" s="286"/>
      <c r="D28" s="205"/>
      <c r="E28" s="205"/>
      <c r="F28" s="206"/>
      <c r="G28" s="199">
        <f t="shared" si="1"/>
        <v>0</v>
      </c>
      <c r="H28" s="207"/>
      <c r="I28" s="208"/>
      <c r="J28" s="209"/>
      <c r="K28" s="209"/>
      <c r="L28" s="209"/>
      <c r="M28" s="209"/>
      <c r="N28" s="199">
        <f t="shared" si="2"/>
        <v>0</v>
      </c>
      <c r="O28" s="199">
        <f t="shared" si="2"/>
        <v>0</v>
      </c>
      <c r="P28" s="199">
        <f t="shared" si="2"/>
        <v>0</v>
      </c>
      <c r="Q28" s="199">
        <f t="shared" si="2"/>
        <v>0</v>
      </c>
      <c r="R28" s="199">
        <f t="shared" si="2"/>
        <v>0</v>
      </c>
    </row>
    <row r="29" spans="1:18" s="309" customFormat="1">
      <c r="A29" s="217"/>
      <c r="B29" s="211"/>
      <c r="C29" s="287"/>
      <c r="D29" s="212"/>
      <c r="E29" s="213"/>
      <c r="F29" s="214"/>
      <c r="G29" s="199"/>
      <c r="H29" s="215"/>
      <c r="I29" s="199"/>
      <c r="J29" s="216"/>
      <c r="K29" s="216"/>
      <c r="L29" s="216"/>
      <c r="M29" s="216"/>
      <c r="N29" s="199"/>
      <c r="O29" s="199"/>
      <c r="P29" s="199"/>
      <c r="Q29" s="199"/>
      <c r="R29" s="199"/>
    </row>
    <row r="30" spans="1:18" s="309" customFormat="1">
      <c r="A30" s="218" t="s">
        <v>165</v>
      </c>
      <c r="B30" s="219"/>
      <c r="C30" s="288"/>
      <c r="D30" s="220">
        <f>SUM(D17:D29)</f>
        <v>105053</v>
      </c>
      <c r="E30" s="220">
        <f>SUM(E17:E29)</f>
        <v>2000</v>
      </c>
      <c r="F30" s="221"/>
      <c r="G30" s="220">
        <f>SUM(G17:G29)</f>
        <v>103053</v>
      </c>
      <c r="H30" s="220"/>
      <c r="I30" s="220"/>
      <c r="J30" s="220"/>
      <c r="K30" s="220"/>
      <c r="L30" s="220"/>
      <c r="M30" s="220"/>
      <c r="N30" s="220">
        <f>SUM(N17:N29)</f>
        <v>39129.768333333333</v>
      </c>
      <c r="O30" s="220">
        <f>SUM(O17:O29)</f>
        <v>11011.735000000001</v>
      </c>
      <c r="P30" s="220">
        <f>SUM(P17:P29)</f>
        <v>11011.735000000001</v>
      </c>
      <c r="Q30" s="220">
        <f>SUM(Q17:Q29)</f>
        <v>11011.735000000001</v>
      </c>
      <c r="R30" s="220">
        <f>SUM(R17:R29)</f>
        <v>11011.735000000001</v>
      </c>
    </row>
    <row r="31" spans="1:18">
      <c r="A31" s="22"/>
      <c r="B31" s="22"/>
      <c r="C31" s="283"/>
      <c r="D31" s="188"/>
      <c r="E31" s="188"/>
      <c r="F31" s="189"/>
      <c r="G31" s="188"/>
      <c r="H31" s="22"/>
      <c r="I31" s="188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22"/>
      <c r="B32" s="22"/>
      <c r="C32" s="283"/>
      <c r="D32" s="188"/>
      <c r="E32" s="188"/>
      <c r="F32" s="189"/>
      <c r="G32" s="188"/>
      <c r="H32" s="22"/>
      <c r="I32" s="188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22" t="s">
        <v>255</v>
      </c>
      <c r="B33" s="22"/>
      <c r="C33" s="283"/>
      <c r="D33" s="188"/>
      <c r="E33" s="188"/>
      <c r="F33" s="189"/>
      <c r="G33" s="188"/>
      <c r="H33" s="22"/>
      <c r="I33" s="188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22"/>
      <c r="B34" s="22"/>
      <c r="C34" s="283"/>
      <c r="D34" s="188"/>
      <c r="E34" s="188"/>
      <c r="F34" s="189"/>
      <c r="G34" s="188"/>
      <c r="H34" s="22"/>
      <c r="I34" s="188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2"/>
      <c r="B35" s="22"/>
      <c r="C35" s="283"/>
      <c r="D35" s="22"/>
      <c r="E35" s="22"/>
      <c r="F35" s="189"/>
      <c r="G35" s="22"/>
      <c r="H35" s="65"/>
      <c r="I35" s="188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22"/>
      <c r="B36" s="22"/>
      <c r="C36" s="283"/>
      <c r="D36" s="22"/>
      <c r="E36" s="22"/>
      <c r="F36" s="189"/>
      <c r="G36" s="22"/>
      <c r="H36" s="65"/>
      <c r="I36" s="188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1">
    <mergeCell ref="D12:D13"/>
  </mergeCells>
  <pageMargins left="0.7" right="0.7" top="0.75" bottom="0.75" header="0.3" footer="0.3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D13" sqref="D13"/>
    </sheetView>
  </sheetViews>
  <sheetFormatPr defaultRowHeight="12.75"/>
  <cols>
    <col min="2" max="2" width="20.85546875" customWidth="1"/>
    <col min="3" max="3" width="5" customWidth="1"/>
    <col min="4" max="4" width="6.140625" customWidth="1"/>
    <col min="5" max="5" width="5.5703125" customWidth="1"/>
    <col min="6" max="6" width="3" customWidth="1"/>
    <col min="7" max="7" width="6.140625" bestFit="1" customWidth="1"/>
    <col min="10" max="10" width="2" customWidth="1"/>
    <col min="12" max="12" width="2" customWidth="1"/>
    <col min="14" max="14" width="2.5703125" customWidth="1"/>
    <col min="15" max="15" width="12.7109375" customWidth="1"/>
  </cols>
  <sheetData>
    <row r="1" spans="1:15">
      <c r="A1" s="70" t="s">
        <v>209</v>
      </c>
      <c r="B1" s="127"/>
      <c r="C1" s="127"/>
      <c r="D1" s="128"/>
      <c r="F1" s="127"/>
      <c r="G1" s="127"/>
      <c r="H1" s="127"/>
      <c r="I1" s="127"/>
      <c r="J1" s="127"/>
    </row>
    <row r="2" spans="1:15">
      <c r="A2" s="70" t="s">
        <v>210</v>
      </c>
      <c r="B2" s="7"/>
      <c r="C2" s="7"/>
      <c r="D2" s="129"/>
      <c r="F2" s="7"/>
      <c r="G2" s="7"/>
      <c r="H2" s="7"/>
      <c r="I2" s="7"/>
      <c r="J2" s="7"/>
    </row>
    <row r="3" spans="1:15">
      <c r="A3" s="115"/>
      <c r="B3" s="7"/>
      <c r="C3" s="7"/>
      <c r="D3" s="129"/>
      <c r="E3" s="319"/>
      <c r="F3" s="7"/>
      <c r="G3" s="7"/>
      <c r="H3" s="7"/>
      <c r="I3" s="7"/>
      <c r="J3" s="7"/>
    </row>
    <row r="4" spans="1:15" ht="23.25">
      <c r="A4" s="130" t="s">
        <v>118</v>
      </c>
      <c r="B4" s="131"/>
      <c r="C4" s="131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">
      <c r="A5" s="133" t="s">
        <v>119</v>
      </c>
      <c r="B5" s="131"/>
      <c r="C5" s="131"/>
      <c r="D5" s="132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>
      <c r="A6" s="12"/>
      <c r="B6" s="134"/>
      <c r="C6" s="134"/>
      <c r="D6" s="135"/>
      <c r="E6" s="136"/>
      <c r="F6" s="136"/>
      <c r="G6" s="136"/>
      <c r="H6" s="136"/>
      <c r="I6" s="137"/>
      <c r="J6" s="138"/>
    </row>
    <row r="7" spans="1:15">
      <c r="A7" s="139" t="s">
        <v>120</v>
      </c>
      <c r="B7" s="140"/>
      <c r="C7" s="140"/>
      <c r="D7" s="141"/>
      <c r="E7" s="142"/>
      <c r="F7" s="142"/>
      <c r="G7" s="142"/>
      <c r="H7" s="142"/>
      <c r="I7" s="143"/>
      <c r="J7" s="144"/>
    </row>
    <row r="8" spans="1:15">
      <c r="A8" s="145"/>
      <c r="B8" s="146"/>
      <c r="C8" s="146"/>
      <c r="D8" s="135"/>
      <c r="E8" s="136"/>
      <c r="F8" s="136"/>
      <c r="G8" s="136"/>
      <c r="H8" s="136"/>
      <c r="I8" s="136"/>
      <c r="J8" s="136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125</v>
      </c>
      <c r="L9" s="125"/>
      <c r="M9" s="238" t="s">
        <v>125</v>
      </c>
      <c r="N9" s="125"/>
      <c r="O9" s="238" t="s">
        <v>167</v>
      </c>
    </row>
    <row r="10" spans="1:15">
      <c r="A10" s="239" t="s">
        <v>168</v>
      </c>
      <c r="B10" s="46"/>
      <c r="C10" s="236"/>
      <c r="D10" s="237"/>
      <c r="E10" s="237"/>
      <c r="F10" s="237"/>
      <c r="G10" s="237"/>
      <c r="H10" s="237"/>
      <c r="I10" s="238" t="s">
        <v>169</v>
      </c>
      <c r="J10" s="125"/>
      <c r="K10" s="238" t="s">
        <v>170</v>
      </c>
      <c r="L10" s="125"/>
      <c r="M10" s="238" t="s">
        <v>171</v>
      </c>
      <c r="N10" s="125"/>
      <c r="O10" s="238" t="s">
        <v>171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40" t="s">
        <v>306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121</v>
      </c>
      <c r="B13" s="46"/>
      <c r="C13" s="241">
        <v>12</v>
      </c>
      <c r="D13" s="242" t="s">
        <v>122</v>
      </c>
      <c r="E13" s="243">
        <v>1</v>
      </c>
      <c r="F13" s="242" t="s">
        <v>123</v>
      </c>
      <c r="G13" s="244">
        <v>3000</v>
      </c>
      <c r="H13" s="245" t="s">
        <v>124</v>
      </c>
      <c r="I13" s="246">
        <f>C13*E13*G13</f>
        <v>36000</v>
      </c>
      <c r="J13" s="46"/>
      <c r="K13" s="247">
        <v>0.49</v>
      </c>
      <c r="M13" s="248">
        <f>I13*K13</f>
        <v>17640</v>
      </c>
      <c r="N13" s="249"/>
      <c r="O13" s="248">
        <f>I13+M13</f>
        <v>53640</v>
      </c>
    </row>
    <row r="14" spans="1:15">
      <c r="A14" s="46"/>
      <c r="B14" s="46"/>
      <c r="C14" s="236"/>
      <c r="D14" s="242"/>
      <c r="E14" s="251"/>
      <c r="F14" s="242"/>
      <c r="G14" s="252"/>
      <c r="H14" s="245"/>
      <c r="I14" s="253"/>
      <c r="J14" s="46"/>
      <c r="K14" s="254"/>
      <c r="M14" s="250"/>
      <c r="N14" s="250"/>
      <c r="O14" s="250"/>
    </row>
    <row r="15" spans="1:15">
      <c r="A15" s="240"/>
      <c r="B15" s="235"/>
      <c r="C15" s="236"/>
      <c r="D15" s="242"/>
      <c r="E15" s="256"/>
      <c r="F15" s="242"/>
      <c r="G15" s="242"/>
      <c r="H15" s="242"/>
      <c r="J15" s="46"/>
      <c r="K15" s="47"/>
      <c r="L15" s="47"/>
      <c r="M15" s="47"/>
      <c r="N15" s="47"/>
      <c r="O15" s="47"/>
    </row>
    <row r="16" spans="1:15">
      <c r="A16" s="411" t="s">
        <v>307</v>
      </c>
      <c r="B16" s="46"/>
      <c r="C16" s="241">
        <v>12</v>
      </c>
      <c r="D16" s="242" t="s">
        <v>122</v>
      </c>
      <c r="E16" s="243">
        <v>1</v>
      </c>
      <c r="F16" s="242" t="s">
        <v>123</v>
      </c>
      <c r="G16" s="244">
        <v>2000</v>
      </c>
      <c r="H16" s="245" t="s">
        <v>124</v>
      </c>
      <c r="I16" s="246">
        <f>C16*E16*G16</f>
        <v>24000</v>
      </c>
      <c r="J16" s="46"/>
      <c r="K16" s="247">
        <v>0.49</v>
      </c>
      <c r="M16" s="248">
        <f>I16*K16</f>
        <v>11760</v>
      </c>
      <c r="N16" s="249"/>
      <c r="O16" s="248">
        <f>I16+M16</f>
        <v>35760</v>
      </c>
    </row>
    <row r="17" spans="1:15">
      <c r="A17" s="46"/>
      <c r="B17" s="46"/>
      <c r="C17" s="236"/>
      <c r="D17" s="242"/>
      <c r="E17" s="251"/>
      <c r="F17" s="242"/>
      <c r="G17" s="252"/>
      <c r="H17" s="245"/>
      <c r="I17" s="253"/>
      <c r="J17" s="46"/>
      <c r="K17" s="254"/>
      <c r="M17" s="250"/>
      <c r="N17" s="250"/>
      <c r="O17" s="250"/>
    </row>
    <row r="18" spans="1:15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5">
      <c r="A19" s="173" t="s">
        <v>179</v>
      </c>
      <c r="B19" s="235"/>
      <c r="C19" s="236"/>
      <c r="D19" s="242"/>
      <c r="E19" s="251"/>
      <c r="F19" s="242"/>
      <c r="G19" s="252"/>
      <c r="H19" s="245"/>
      <c r="I19" s="246">
        <f>SUM(I13:I18)</f>
        <v>60000</v>
      </c>
      <c r="J19" s="46"/>
      <c r="K19" s="257"/>
      <c r="M19" s="246">
        <f>SUM(M13:M18)</f>
        <v>29400</v>
      </c>
      <c r="N19" s="255"/>
      <c r="O19" s="246">
        <f>SUM(O13:O18)</f>
        <v>89400</v>
      </c>
    </row>
    <row r="20" spans="1:15">
      <c r="A20" s="145"/>
      <c r="B20" s="146"/>
      <c r="C20" s="146"/>
      <c r="D20" s="135"/>
      <c r="E20" s="149"/>
      <c r="F20" s="149"/>
      <c r="G20" s="149"/>
      <c r="H20" s="149"/>
      <c r="I20" s="149"/>
      <c r="J20" s="150"/>
    </row>
    <row r="21" spans="1:15">
      <c r="A21" s="147" t="s">
        <v>126</v>
      </c>
      <c r="B21" s="145"/>
      <c r="C21" s="135"/>
      <c r="D21" s="149"/>
      <c r="E21" s="149"/>
      <c r="G21" s="149"/>
      <c r="H21" s="149"/>
      <c r="I21" s="149"/>
      <c r="J21" s="150"/>
    </row>
    <row r="22" spans="1:15">
      <c r="A22" s="146" t="s">
        <v>127</v>
      </c>
      <c r="B22" s="146"/>
      <c r="C22" s="135"/>
      <c r="D22" s="136"/>
      <c r="E22" s="136"/>
      <c r="G22" s="136"/>
      <c r="H22" s="136"/>
      <c r="I22" s="136"/>
      <c r="O22" s="152">
        <v>12500</v>
      </c>
    </row>
    <row r="23" spans="1:15">
      <c r="A23" s="146" t="s">
        <v>128</v>
      </c>
      <c r="B23" s="146"/>
      <c r="C23" s="135"/>
      <c r="D23" s="136"/>
      <c r="E23" s="136"/>
      <c r="G23" s="136"/>
      <c r="H23" s="136"/>
      <c r="I23" s="136"/>
      <c r="O23" s="150"/>
    </row>
    <row r="24" spans="1:15">
      <c r="A24" s="146"/>
      <c r="B24" s="146"/>
      <c r="C24" s="135"/>
      <c r="D24" s="136"/>
      <c r="E24" s="136"/>
      <c r="G24" s="136"/>
      <c r="H24" s="136"/>
      <c r="I24" s="136"/>
      <c r="O24" s="150"/>
    </row>
    <row r="25" spans="1:15">
      <c r="A25" s="153" t="s">
        <v>129</v>
      </c>
      <c r="B25" s="154"/>
      <c r="C25" s="155"/>
      <c r="D25" s="156"/>
      <c r="E25" s="156"/>
      <c r="G25" s="156"/>
      <c r="H25" s="156"/>
      <c r="I25" s="156"/>
      <c r="O25" s="157">
        <v>6000</v>
      </c>
    </row>
    <row r="26" spans="1:15">
      <c r="A26" s="158" t="s">
        <v>262</v>
      </c>
      <c r="B26" s="154"/>
      <c r="C26" s="155"/>
      <c r="D26" s="156"/>
      <c r="E26" s="156"/>
      <c r="G26" s="156"/>
      <c r="H26" s="156"/>
      <c r="I26" s="156"/>
      <c r="O26" s="159"/>
    </row>
    <row r="27" spans="1:15">
      <c r="A27" s="153"/>
      <c r="B27" s="154"/>
      <c r="C27" s="155"/>
      <c r="D27" s="156"/>
      <c r="E27" s="156"/>
      <c r="G27" s="156"/>
      <c r="H27" s="156"/>
      <c r="I27" s="156"/>
      <c r="O27" s="159"/>
    </row>
    <row r="28" spans="1:15">
      <c r="A28" s="153" t="s">
        <v>130</v>
      </c>
      <c r="B28" s="154"/>
      <c r="C28" s="155"/>
      <c r="D28" s="156"/>
      <c r="E28" s="156"/>
      <c r="G28" s="156"/>
      <c r="H28" s="156"/>
      <c r="I28" s="156"/>
      <c r="O28" s="157">
        <v>5000</v>
      </c>
    </row>
    <row r="29" spans="1:15">
      <c r="A29" s="145"/>
      <c r="B29" s="145"/>
      <c r="C29" s="145"/>
      <c r="D29" s="135"/>
      <c r="E29" s="136"/>
      <c r="F29" s="136"/>
      <c r="G29" s="136"/>
      <c r="H29" s="136"/>
      <c r="I29" s="136"/>
      <c r="O29" s="150"/>
    </row>
    <row r="30" spans="1:15">
      <c r="A30" s="160" t="s">
        <v>257</v>
      </c>
      <c r="B30" s="145"/>
      <c r="C30" s="145"/>
      <c r="D30" s="135"/>
      <c r="E30" s="136"/>
      <c r="F30" s="136"/>
      <c r="G30" s="136"/>
      <c r="H30" s="136"/>
      <c r="I30" s="136"/>
      <c r="O30" s="161">
        <f>SUM(O19:O28)</f>
        <v>112900</v>
      </c>
    </row>
    <row r="31" spans="1:15">
      <c r="A31" s="148"/>
      <c r="B31" s="145"/>
      <c r="C31" s="145"/>
      <c r="D31" s="135"/>
      <c r="E31" s="136"/>
      <c r="F31" s="136"/>
      <c r="G31" s="136"/>
      <c r="H31" s="136"/>
      <c r="I31" s="136"/>
      <c r="O31" s="162"/>
    </row>
    <row r="32" spans="1:15">
      <c r="A32" s="260" t="s">
        <v>363</v>
      </c>
      <c r="B32" s="163"/>
      <c r="C32" s="146"/>
      <c r="D32" s="135"/>
      <c r="E32" s="136"/>
      <c r="F32" s="136"/>
      <c r="G32" s="136"/>
      <c r="H32" s="136"/>
      <c r="I32" s="136"/>
      <c r="O32" s="152">
        <v>-7500</v>
      </c>
    </row>
    <row r="33" spans="1:15">
      <c r="A33" s="269" t="s">
        <v>254</v>
      </c>
      <c r="B33" s="163"/>
      <c r="C33" s="146"/>
      <c r="D33" s="135"/>
      <c r="E33" s="136"/>
      <c r="F33" s="136"/>
      <c r="G33" s="136"/>
      <c r="H33" s="136"/>
      <c r="I33" s="136"/>
      <c r="O33" s="150"/>
    </row>
    <row r="34" spans="1:15">
      <c r="A34" s="7"/>
      <c r="B34" s="160"/>
      <c r="C34" s="146"/>
      <c r="D34" s="135"/>
      <c r="E34" s="136"/>
      <c r="F34" s="136"/>
      <c r="G34" s="136"/>
      <c r="H34" s="136"/>
      <c r="I34" s="136"/>
      <c r="O34" s="150"/>
    </row>
    <row r="35" spans="1:15" ht="15">
      <c r="A35" s="422" t="s">
        <v>260</v>
      </c>
      <c r="B35" s="160"/>
      <c r="C35" s="146"/>
      <c r="D35" s="135"/>
      <c r="E35" s="136"/>
      <c r="F35" s="136"/>
      <c r="G35" s="136"/>
      <c r="H35" s="136"/>
      <c r="I35" s="136"/>
      <c r="O35" s="423">
        <f>SUM(O30:O32)</f>
        <v>105400</v>
      </c>
    </row>
    <row r="36" spans="1:15">
      <c r="A36" s="148"/>
      <c r="B36" s="145"/>
      <c r="C36" s="145"/>
      <c r="D36" s="135"/>
      <c r="E36" s="136"/>
      <c r="F36" s="136"/>
      <c r="G36" s="136"/>
      <c r="H36" s="136"/>
      <c r="I36" s="136"/>
      <c r="O36" s="162"/>
    </row>
    <row r="37" spans="1:15">
      <c r="A37" s="148" t="s">
        <v>258</v>
      </c>
      <c r="B37" s="146"/>
      <c r="C37" s="145"/>
      <c r="D37" s="135"/>
      <c r="E37" s="136"/>
      <c r="F37" s="136"/>
      <c r="G37" s="136"/>
      <c r="H37" s="136"/>
      <c r="I37" s="136"/>
      <c r="O37" s="424">
        <v>700000</v>
      </c>
    </row>
    <row r="38" spans="1:15">
      <c r="A38" s="148"/>
      <c r="B38" s="145"/>
      <c r="C38" s="145"/>
      <c r="D38" s="135"/>
      <c r="E38" s="136"/>
      <c r="F38" s="136"/>
      <c r="G38" s="136"/>
      <c r="H38" s="136"/>
      <c r="I38" s="136"/>
      <c r="O38" s="162"/>
    </row>
    <row r="39" spans="1:15">
      <c r="A39" s="166" t="s">
        <v>259</v>
      </c>
      <c r="B39" s="158"/>
      <c r="C39" s="158"/>
      <c r="D39" s="167"/>
      <c r="E39" s="168"/>
      <c r="F39" s="168"/>
      <c r="G39" s="168"/>
      <c r="H39" s="168"/>
      <c r="I39" s="168"/>
      <c r="O39" s="169">
        <f>SUM(O35)/O37</f>
        <v>0.15057142857142858</v>
      </c>
    </row>
    <row r="40" spans="1:15">
      <c r="A40" s="146" t="s">
        <v>261</v>
      </c>
      <c r="C40" s="170"/>
      <c r="D40" s="135"/>
      <c r="E40" s="136"/>
      <c r="F40" s="136"/>
      <c r="G40" s="136"/>
      <c r="H40" s="136"/>
      <c r="I40" s="137"/>
      <c r="J40" s="138"/>
    </row>
    <row r="41" spans="1:15">
      <c r="A41" s="145"/>
      <c r="B41" s="171" t="s">
        <v>131</v>
      </c>
      <c r="C41" s="170"/>
      <c r="D41" s="135"/>
      <c r="E41" s="136"/>
      <c r="F41" s="136"/>
      <c r="G41" s="136"/>
      <c r="H41" s="136"/>
      <c r="I41" s="137"/>
      <c r="J41" s="138"/>
    </row>
    <row r="42" spans="1:15">
      <c r="A42" s="145"/>
      <c r="B42" s="134"/>
      <c r="C42" s="134"/>
      <c r="D42" s="135"/>
      <c r="E42" s="136"/>
      <c r="F42" s="136"/>
      <c r="G42" s="136"/>
      <c r="H42" s="136"/>
      <c r="I42" s="137"/>
      <c r="J42" s="138"/>
    </row>
    <row r="43" spans="1:15">
      <c r="A43" s="145"/>
      <c r="B43" s="134"/>
      <c r="C43" s="134"/>
      <c r="D43" s="135"/>
      <c r="E43" s="136"/>
      <c r="F43" s="136"/>
      <c r="G43" s="136"/>
      <c r="H43" s="136"/>
      <c r="I43" s="137"/>
      <c r="J43" s="138"/>
    </row>
    <row r="44" spans="1:15">
      <c r="A44" s="145"/>
      <c r="B44" s="134"/>
      <c r="C44" s="134"/>
      <c r="D44" s="135"/>
      <c r="E44" s="136"/>
      <c r="F44" s="136"/>
      <c r="G44" s="136"/>
      <c r="H44" s="136"/>
      <c r="I44" s="137"/>
      <c r="J44" s="138"/>
    </row>
  </sheetData>
  <pageMargins left="0.7" right="0.7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A13" workbookViewId="0">
      <selection activeCell="A15" sqref="A15"/>
    </sheetView>
  </sheetViews>
  <sheetFormatPr defaultRowHeight="12.75"/>
  <cols>
    <col min="1" max="1" width="13.28515625" customWidth="1"/>
    <col min="2" max="2" width="4.7109375" customWidth="1"/>
    <col min="3" max="3" width="4.85546875" customWidth="1"/>
    <col min="4" max="4" width="7.42578125" customWidth="1"/>
    <col min="5" max="5" width="6.42578125" customWidth="1"/>
    <col min="6" max="6" width="4.42578125" customWidth="1"/>
    <col min="10" max="10" width="3.85546875" customWidth="1"/>
    <col min="12" max="12" width="3.85546875" customWidth="1"/>
    <col min="14" max="14" width="2.7109375" customWidth="1"/>
    <col min="15" max="15" width="12.85546875" customWidth="1"/>
  </cols>
  <sheetData>
    <row r="1" spans="1:15">
      <c r="A1" s="70" t="s">
        <v>209</v>
      </c>
      <c r="B1" s="127"/>
      <c r="C1" s="127"/>
      <c r="D1" s="127"/>
      <c r="F1" s="127"/>
      <c r="G1" s="127"/>
      <c r="H1" s="127"/>
      <c r="I1" s="127"/>
      <c r="J1" s="127"/>
      <c r="K1" s="7"/>
    </row>
    <row r="2" spans="1:15">
      <c r="A2" s="70" t="s">
        <v>210</v>
      </c>
      <c r="B2" s="127"/>
      <c r="C2" s="127"/>
      <c r="D2" s="127"/>
      <c r="F2" s="127"/>
      <c r="G2" s="127"/>
      <c r="H2" s="127"/>
      <c r="I2" s="127"/>
      <c r="J2" s="127"/>
      <c r="K2" s="7"/>
    </row>
    <row r="3" spans="1:15">
      <c r="A3" s="174"/>
      <c r="B3" s="174"/>
      <c r="C3" s="174"/>
      <c r="D3" s="174"/>
      <c r="E3" s="174"/>
      <c r="F3" s="174"/>
      <c r="G3" s="174"/>
      <c r="H3" s="7"/>
      <c r="I3" s="7"/>
      <c r="J3" s="7"/>
      <c r="K3" s="7"/>
    </row>
    <row r="4" spans="1:15" ht="20.25">
      <c r="A4" s="175" t="s">
        <v>280</v>
      </c>
      <c r="B4" s="176"/>
      <c r="C4" s="176"/>
      <c r="D4" s="176"/>
      <c r="E4" s="176"/>
      <c r="F4" s="176"/>
      <c r="G4" s="176"/>
      <c r="H4" s="176"/>
      <c r="I4" s="176"/>
      <c r="J4" s="176"/>
      <c r="K4" s="175"/>
      <c r="L4" s="175"/>
      <c r="M4" s="175"/>
      <c r="N4" s="175"/>
      <c r="O4" s="175"/>
    </row>
    <row r="5" spans="1:15" ht="18">
      <c r="A5" s="133" t="s">
        <v>308</v>
      </c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3"/>
      <c r="M5" s="133"/>
      <c r="N5" s="133"/>
      <c r="O5" s="133"/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125</v>
      </c>
      <c r="L9" s="125"/>
      <c r="M9" s="238" t="s">
        <v>125</v>
      </c>
      <c r="N9" s="125"/>
      <c r="O9" s="238" t="s">
        <v>167</v>
      </c>
    </row>
    <row r="10" spans="1:15">
      <c r="A10" s="239" t="s">
        <v>168</v>
      </c>
      <c r="B10" s="46"/>
      <c r="C10" s="236"/>
      <c r="D10" s="237"/>
      <c r="E10" s="237"/>
      <c r="F10" s="237"/>
      <c r="G10" s="237"/>
      <c r="H10" s="237"/>
      <c r="I10" s="238" t="s">
        <v>169</v>
      </c>
      <c r="J10" s="125"/>
      <c r="K10" s="238" t="s">
        <v>170</v>
      </c>
      <c r="L10" s="125"/>
      <c r="M10" s="238" t="s">
        <v>171</v>
      </c>
      <c r="N10" s="125"/>
      <c r="O10" s="238" t="s">
        <v>171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39" t="s">
        <v>175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364</v>
      </c>
      <c r="B13" s="46"/>
      <c r="C13" s="241">
        <v>12</v>
      </c>
      <c r="D13" s="242" t="s">
        <v>122</v>
      </c>
      <c r="E13" s="243">
        <v>0.15</v>
      </c>
      <c r="F13" s="242" t="s">
        <v>123</v>
      </c>
      <c r="G13" s="244">
        <v>4500</v>
      </c>
      <c r="H13" s="245" t="s">
        <v>124</v>
      </c>
      <c r="I13" s="246">
        <f>C13*E13*G13</f>
        <v>8099.9999999999991</v>
      </c>
      <c r="J13" s="46"/>
      <c r="K13" s="247">
        <v>0.49</v>
      </c>
      <c r="M13" s="248">
        <f>I13*K13</f>
        <v>3968.9999999999995</v>
      </c>
      <c r="N13" s="249"/>
      <c r="O13" s="248">
        <f>I13+M13</f>
        <v>12068.999999999998</v>
      </c>
    </row>
    <row r="15" spans="1:15">
      <c r="A15" s="411" t="s">
        <v>287</v>
      </c>
      <c r="B15" s="46"/>
      <c r="C15" s="241">
        <v>12</v>
      </c>
      <c r="D15" s="242" t="s">
        <v>122</v>
      </c>
      <c r="E15" s="243">
        <v>0.6</v>
      </c>
      <c r="F15" s="242" t="s">
        <v>123</v>
      </c>
      <c r="G15" s="244">
        <v>4000</v>
      </c>
      <c r="H15" s="245" t="s">
        <v>124</v>
      </c>
      <c r="I15" s="246">
        <f>C15*E15*G15</f>
        <v>28799.999999999996</v>
      </c>
      <c r="J15" s="46"/>
      <c r="K15" s="247">
        <v>0.49</v>
      </c>
      <c r="M15" s="248">
        <f>I15*K15</f>
        <v>14111.999999999998</v>
      </c>
      <c r="N15" s="249"/>
      <c r="O15" s="248">
        <f>I15+M15</f>
        <v>42911.999999999993</v>
      </c>
    </row>
    <row r="16" spans="1:15">
      <c r="A16" s="146"/>
      <c r="B16" s="146"/>
      <c r="C16" s="135"/>
      <c r="D16" s="149"/>
      <c r="E16" s="151"/>
      <c r="F16" s="149"/>
      <c r="G16" s="149"/>
      <c r="H16" s="149"/>
      <c r="I16" s="149"/>
      <c r="J16" s="7"/>
      <c r="K16" s="7"/>
    </row>
    <row r="17" spans="1:15">
      <c r="A17" s="411" t="s">
        <v>287</v>
      </c>
      <c r="B17" s="46"/>
      <c r="C17" s="241">
        <v>12</v>
      </c>
      <c r="D17" s="242" t="s">
        <v>122</v>
      </c>
      <c r="E17" s="243">
        <v>0.6</v>
      </c>
      <c r="F17" s="242" t="s">
        <v>123</v>
      </c>
      <c r="G17" s="244">
        <v>4000</v>
      </c>
      <c r="H17" s="245" t="s">
        <v>124</v>
      </c>
      <c r="I17" s="246">
        <f>C17*E17*G17</f>
        <v>28799.999999999996</v>
      </c>
      <c r="J17" s="46"/>
      <c r="K17" s="247">
        <v>0.49</v>
      </c>
      <c r="M17" s="248">
        <f>I17*K17</f>
        <v>14111.999999999998</v>
      </c>
      <c r="N17" s="249"/>
      <c r="O17" s="248">
        <f>I17+M17</f>
        <v>42911.999999999993</v>
      </c>
    </row>
    <row r="18" spans="1:15">
      <c r="A18" s="146"/>
      <c r="B18" s="146"/>
      <c r="C18" s="135"/>
      <c r="D18" s="149"/>
      <c r="E18" s="151"/>
      <c r="F18" s="149"/>
      <c r="G18" s="149"/>
      <c r="H18" s="149"/>
      <c r="I18" s="149"/>
      <c r="J18" s="7"/>
      <c r="K18" s="7"/>
    </row>
    <row r="19" spans="1:15">
      <c r="A19" s="146"/>
      <c r="B19" s="146"/>
      <c r="C19" s="135"/>
      <c r="D19" s="149"/>
      <c r="E19" s="151"/>
      <c r="F19" s="149"/>
      <c r="G19" s="149"/>
      <c r="H19" s="149"/>
      <c r="I19" s="149"/>
      <c r="J19" s="7"/>
      <c r="K19" s="7"/>
    </row>
    <row r="20" spans="1:15">
      <c r="A20" s="173" t="s">
        <v>179</v>
      </c>
      <c r="B20" s="235"/>
      <c r="C20" s="236"/>
      <c r="D20" s="242"/>
      <c r="E20" s="251"/>
      <c r="F20" s="242"/>
      <c r="G20" s="252"/>
      <c r="H20" s="245"/>
      <c r="I20" s="246">
        <f>SUM(I13:I19)</f>
        <v>65699.999999999985</v>
      </c>
      <c r="J20" s="46"/>
      <c r="K20" s="257"/>
      <c r="M20" s="246">
        <f>SUM(M13:M19)</f>
        <v>32192.999999999993</v>
      </c>
      <c r="N20" s="255"/>
      <c r="O20" s="246">
        <f>SUM(O13:O19)</f>
        <v>97892.999999999985</v>
      </c>
    </row>
    <row r="21" spans="1:15">
      <c r="A21" s="146"/>
      <c r="B21" s="146"/>
      <c r="C21" s="135"/>
      <c r="D21" s="149"/>
      <c r="E21" s="149"/>
      <c r="F21" s="149"/>
      <c r="G21" s="149"/>
      <c r="H21" s="149"/>
      <c r="I21" s="177"/>
      <c r="J21" s="7"/>
      <c r="K21" s="7"/>
    </row>
    <row r="22" spans="1:15">
      <c r="A22" s="148" t="s">
        <v>126</v>
      </c>
      <c r="B22" s="145"/>
      <c r="C22" s="135"/>
      <c r="D22" s="149"/>
      <c r="E22" s="149"/>
      <c r="F22" s="149"/>
      <c r="G22" s="149"/>
      <c r="H22" s="149"/>
      <c r="J22" s="7"/>
      <c r="K22" s="7"/>
      <c r="O22" s="178">
        <v>55500</v>
      </c>
    </row>
    <row r="23" spans="1:15">
      <c r="A23" s="158" t="s">
        <v>286</v>
      </c>
      <c r="B23" s="158"/>
      <c r="C23" s="158"/>
      <c r="D23" s="158"/>
      <c r="E23" s="158"/>
      <c r="F23" s="158"/>
      <c r="G23" s="158"/>
      <c r="H23" s="158"/>
      <c r="J23" s="158"/>
      <c r="K23" s="7"/>
      <c r="O23" s="158"/>
    </row>
    <row r="24" spans="1:15">
      <c r="A24" s="146"/>
      <c r="B24" s="146"/>
      <c r="C24" s="135"/>
      <c r="D24" s="136"/>
      <c r="E24" s="136"/>
      <c r="F24" s="136"/>
      <c r="G24" s="136"/>
      <c r="H24" s="136"/>
      <c r="J24" s="7"/>
      <c r="K24" s="7"/>
      <c r="O24" s="179"/>
    </row>
    <row r="25" spans="1:15">
      <c r="A25" s="148" t="s">
        <v>129</v>
      </c>
      <c r="B25" s="146"/>
      <c r="C25" s="135"/>
      <c r="D25" s="136"/>
      <c r="E25" s="136"/>
      <c r="F25" s="136"/>
      <c r="G25" s="136"/>
      <c r="H25" s="136"/>
      <c r="J25" s="7"/>
      <c r="K25" s="7"/>
      <c r="O25" s="178">
        <v>10000</v>
      </c>
    </row>
    <row r="26" spans="1:15">
      <c r="A26" s="146"/>
      <c r="B26" s="146"/>
      <c r="C26" s="135"/>
      <c r="D26" s="136"/>
      <c r="E26" s="136"/>
      <c r="F26" s="136"/>
      <c r="G26" s="136"/>
      <c r="H26" s="136"/>
      <c r="J26" s="7"/>
      <c r="K26" s="7"/>
      <c r="O26" s="179"/>
    </row>
    <row r="27" spans="1:15">
      <c r="A27" s="260" t="s">
        <v>182</v>
      </c>
      <c r="B27" s="261"/>
      <c r="C27" s="262"/>
      <c r="D27" s="263"/>
      <c r="E27" s="263"/>
      <c r="F27" s="263"/>
      <c r="G27" s="263"/>
      <c r="H27" s="263"/>
      <c r="J27" s="264"/>
      <c r="K27" s="265"/>
      <c r="L27" s="265"/>
      <c r="M27" s="265"/>
      <c r="N27" s="265"/>
      <c r="O27" s="265"/>
    </row>
    <row r="28" spans="1:15">
      <c r="A28" s="264" t="s">
        <v>183</v>
      </c>
      <c r="B28" s="261"/>
      <c r="C28" s="262"/>
      <c r="D28" s="263"/>
      <c r="E28" s="263"/>
      <c r="F28" s="263"/>
      <c r="G28" s="263"/>
      <c r="H28" s="263"/>
      <c r="J28" s="264"/>
      <c r="K28" s="265"/>
      <c r="L28" s="265"/>
      <c r="M28" s="265"/>
      <c r="N28" s="265"/>
      <c r="O28" s="268">
        <v>0</v>
      </c>
    </row>
    <row r="29" spans="1:15">
      <c r="A29" s="146"/>
      <c r="B29" s="146"/>
      <c r="C29" s="135"/>
      <c r="D29" s="136"/>
      <c r="E29" s="136"/>
      <c r="F29" s="136"/>
      <c r="G29" s="136"/>
      <c r="H29" s="136"/>
      <c r="J29" s="7"/>
      <c r="K29" s="7"/>
      <c r="O29" s="179"/>
    </row>
    <row r="30" spans="1:15">
      <c r="A30" s="260" t="s">
        <v>363</v>
      </c>
      <c r="B30" s="154"/>
      <c r="C30" s="155"/>
      <c r="D30" s="156"/>
      <c r="E30" s="156"/>
      <c r="F30" s="156"/>
      <c r="G30" s="156"/>
      <c r="H30" s="156"/>
      <c r="J30" s="7"/>
      <c r="K30" s="7"/>
      <c r="O30" s="180">
        <v>-5000</v>
      </c>
    </row>
    <row r="31" spans="1:15">
      <c r="A31" s="269" t="s">
        <v>254</v>
      </c>
      <c r="B31" s="154"/>
      <c r="C31" s="155"/>
      <c r="D31" s="156"/>
      <c r="E31" s="156"/>
      <c r="F31" s="156"/>
      <c r="G31" s="156"/>
      <c r="H31" s="156"/>
      <c r="J31" s="7"/>
      <c r="K31" s="7"/>
      <c r="O31" s="181"/>
    </row>
    <row r="32" spans="1:15">
      <c r="A32" s="153"/>
      <c r="B32" s="154"/>
      <c r="C32" s="155"/>
      <c r="D32" s="156"/>
      <c r="E32" s="156"/>
      <c r="F32" s="156"/>
      <c r="G32" s="156"/>
      <c r="H32" s="156"/>
      <c r="J32" s="7"/>
      <c r="K32" s="7"/>
      <c r="O32" s="181"/>
    </row>
    <row r="33" spans="1:15">
      <c r="A33" s="160" t="s">
        <v>133</v>
      </c>
      <c r="B33" s="145"/>
      <c r="C33" s="135"/>
      <c r="D33" s="136"/>
      <c r="E33" s="136"/>
      <c r="F33" s="136"/>
      <c r="G33" s="136"/>
      <c r="H33" s="136"/>
      <c r="J33" s="7"/>
      <c r="K33" s="7"/>
      <c r="O33" s="161">
        <f>SUM(O20:O31)</f>
        <v>158393</v>
      </c>
    </row>
    <row r="34" spans="1:15">
      <c r="A34" s="145"/>
      <c r="B34" s="145"/>
      <c r="C34" s="135"/>
      <c r="D34" s="136"/>
      <c r="E34" s="136"/>
      <c r="F34" s="136"/>
      <c r="G34" s="136"/>
      <c r="H34" s="136"/>
      <c r="J34" s="7"/>
      <c r="K34" s="7"/>
      <c r="O34" s="164"/>
    </row>
    <row r="35" spans="1:15">
      <c r="A35" s="160" t="s">
        <v>282</v>
      </c>
      <c r="B35" s="160"/>
      <c r="C35" s="182"/>
      <c r="D35" s="137"/>
      <c r="E35" s="137"/>
      <c r="F35" s="137"/>
      <c r="G35" s="137"/>
      <c r="H35" s="137"/>
      <c r="J35" s="184"/>
      <c r="K35" s="184"/>
      <c r="O35" s="183">
        <v>18000</v>
      </c>
    </row>
    <row r="36" spans="1:15">
      <c r="A36" s="145" t="s">
        <v>285</v>
      </c>
      <c r="B36" s="145"/>
      <c r="C36" s="135"/>
      <c r="D36" s="136"/>
      <c r="E36" s="136"/>
      <c r="F36" s="136"/>
      <c r="G36" s="136"/>
      <c r="H36" s="136"/>
      <c r="J36" s="7"/>
      <c r="K36" s="7"/>
      <c r="O36" s="165"/>
    </row>
    <row r="37" spans="1:15">
      <c r="A37" s="145"/>
      <c r="B37" s="145"/>
      <c r="C37" s="135"/>
      <c r="D37" s="136"/>
      <c r="E37" s="136"/>
      <c r="F37" s="136"/>
      <c r="G37" s="136"/>
      <c r="H37" s="136"/>
      <c r="J37" s="7"/>
      <c r="K37" s="7"/>
      <c r="O37" s="165"/>
    </row>
    <row r="38" spans="1:15">
      <c r="A38" s="166" t="s">
        <v>283</v>
      </c>
      <c r="B38" s="158"/>
      <c r="C38" s="167"/>
      <c r="D38" s="168"/>
      <c r="E38" s="168"/>
      <c r="F38" s="168"/>
      <c r="G38" s="168"/>
      <c r="H38" s="168"/>
      <c r="J38" s="7"/>
      <c r="K38" s="7"/>
      <c r="O38" s="455">
        <f>O33/O35</f>
        <v>8.7996111111111119</v>
      </c>
    </row>
    <row r="39" spans="1:15">
      <c r="A39" s="146" t="s">
        <v>284</v>
      </c>
      <c r="B39" s="170"/>
      <c r="C39" s="135"/>
      <c r="D39" s="136"/>
      <c r="E39" s="136"/>
      <c r="F39" s="136"/>
      <c r="G39" s="136"/>
      <c r="H39" s="137"/>
      <c r="I39" s="138"/>
      <c r="J39" s="7"/>
      <c r="K39" s="7"/>
    </row>
    <row r="40" spans="1:15">
      <c r="A40" s="134"/>
      <c r="B40" s="134"/>
      <c r="C40" s="135"/>
      <c r="D40" s="136"/>
      <c r="E40" s="136"/>
      <c r="F40" s="136"/>
      <c r="G40" s="136"/>
      <c r="H40" s="137"/>
      <c r="I40" s="138"/>
      <c r="J40" s="7"/>
      <c r="K40" s="7"/>
    </row>
    <row r="41" spans="1: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5">
      <c r="A42" s="166" t="s">
        <v>407</v>
      </c>
      <c r="B42" s="158"/>
      <c r="C42" s="167"/>
      <c r="D42" s="168"/>
      <c r="E42" s="168"/>
      <c r="F42" s="168"/>
      <c r="G42" s="168"/>
      <c r="H42" s="168"/>
      <c r="J42" s="7"/>
      <c r="K42" s="7"/>
      <c r="O42" s="455">
        <f>(O33-O28)/O35</f>
        <v>8.7996111111111119</v>
      </c>
    </row>
    <row r="43" spans="1:15">
      <c r="A43" s="146" t="s">
        <v>284</v>
      </c>
      <c r="B43" s="170"/>
      <c r="C43" s="135"/>
      <c r="D43" s="136"/>
      <c r="E43" s="136"/>
      <c r="F43" s="136"/>
      <c r="G43" s="136"/>
      <c r="H43" s="137"/>
      <c r="I43" s="138"/>
      <c r="J43" s="7"/>
      <c r="K43" s="7"/>
    </row>
  </sheetData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workbookViewId="0">
      <pane ySplit="8" topLeftCell="A9" activePane="bottomLeft" state="frozen"/>
      <selection pane="bottomLeft" activeCell="C9" sqref="C9"/>
    </sheetView>
  </sheetViews>
  <sheetFormatPr defaultColWidth="12.5703125" defaultRowHeight="12.75"/>
  <cols>
    <col min="1" max="1" width="31.140625" style="425" customWidth="1"/>
    <col min="2" max="2" width="3.42578125" style="425" bestFit="1" customWidth="1"/>
    <col min="3" max="3" width="7" style="425" bestFit="1" customWidth="1"/>
    <col min="4" max="4" width="7.42578125" style="425" customWidth="1"/>
    <col min="5" max="5" width="10" style="425" customWidth="1"/>
    <col min="6" max="6" width="14.7109375" style="425" bestFit="1" customWidth="1"/>
    <col min="7" max="7" width="6.140625" style="425" bestFit="1" customWidth="1"/>
    <col min="8" max="8" width="12.5703125" style="425" customWidth="1"/>
    <col min="9" max="9" width="13.140625" style="425" bestFit="1" customWidth="1"/>
    <col min="10" max="10" width="8.85546875" style="425" customWidth="1"/>
    <col min="11" max="11" width="10.85546875" style="425" bestFit="1" customWidth="1"/>
    <col min="12" max="12" width="5.28515625" style="425" bestFit="1" customWidth="1"/>
    <col min="13" max="13" width="12.140625" style="425" bestFit="1" customWidth="1"/>
    <col min="14" max="14" width="5.28515625" style="425" bestFit="1" customWidth="1"/>
    <col min="15" max="15" width="11.7109375" style="425" customWidth="1"/>
    <col min="16" max="16" width="6.42578125" style="425" bestFit="1" customWidth="1"/>
    <col min="17" max="17" width="12" style="425" customWidth="1"/>
    <col min="18" max="18" width="6.42578125" style="425" bestFit="1" customWidth="1"/>
    <col min="19" max="19" width="10.85546875" style="425" bestFit="1" customWidth="1"/>
    <col min="20" max="20" width="5.28515625" style="425" bestFit="1" customWidth="1"/>
    <col min="21" max="21" width="13.42578125" style="425" bestFit="1" customWidth="1"/>
    <col min="22" max="22" width="5.5703125" style="425" customWidth="1"/>
    <col min="23" max="23" width="12.7109375" style="425" bestFit="1" customWidth="1"/>
    <col min="24" max="24" width="5.7109375" style="425" bestFit="1" customWidth="1"/>
    <col min="25" max="16384" width="12.5703125" style="425"/>
  </cols>
  <sheetData>
    <row r="1" spans="1:25">
      <c r="A1" s="70" t="s">
        <v>209</v>
      </c>
      <c r="C1" s="127"/>
      <c r="D1" s="127"/>
      <c r="F1" s="127"/>
      <c r="G1" s="127"/>
      <c r="H1" s="127"/>
      <c r="I1" s="127"/>
    </row>
    <row r="2" spans="1:25">
      <c r="A2" s="70" t="s">
        <v>210</v>
      </c>
      <c r="C2" s="127"/>
      <c r="D2" s="127"/>
      <c r="F2" s="127"/>
      <c r="G2" s="127"/>
      <c r="H2" s="127"/>
      <c r="I2" s="127"/>
    </row>
    <row r="3" spans="1:25">
      <c r="A3" s="174"/>
      <c r="B3" s="174"/>
      <c r="C3" s="174"/>
      <c r="D3" s="174"/>
      <c r="E3" s="174"/>
      <c r="F3" s="174"/>
      <c r="G3" s="174"/>
      <c r="H3" s="7"/>
      <c r="I3" s="7"/>
    </row>
    <row r="4" spans="1:25" ht="20.25">
      <c r="A4" s="175" t="s">
        <v>292</v>
      </c>
      <c r="B4" s="176"/>
      <c r="C4" s="176"/>
      <c r="D4" s="176"/>
      <c r="E4" s="176"/>
      <c r="F4" s="176"/>
      <c r="G4" s="176"/>
      <c r="H4" s="176"/>
      <c r="I4" s="176"/>
    </row>
    <row r="5" spans="1:25" ht="18.75" thickBot="1">
      <c r="A5" s="133" t="s">
        <v>281</v>
      </c>
      <c r="B5" s="131"/>
      <c r="C5" s="131"/>
      <c r="D5" s="131"/>
      <c r="E5" s="131"/>
      <c r="F5" s="131"/>
      <c r="G5" s="131"/>
      <c r="H5" s="131"/>
      <c r="I5" s="131"/>
    </row>
    <row r="6" spans="1:25" ht="13.5" thickBot="1">
      <c r="K6" s="610" t="s">
        <v>310</v>
      </c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2"/>
    </row>
    <row r="7" spans="1:25" ht="13.5" thickBot="1">
      <c r="J7" s="426" t="s">
        <v>263</v>
      </c>
      <c r="K7" s="427">
        <f>K34/SUM($K34:$W34)</f>
        <v>0.19914651493598862</v>
      </c>
      <c r="L7" s="427"/>
      <c r="M7" s="427">
        <f>M34/SUM($K34:$W34)</f>
        <v>0.22617354196301565</v>
      </c>
      <c r="N7" s="427"/>
      <c r="O7" s="427">
        <f>O34/SUM($K34:$W34)</f>
        <v>9.9573257467994308E-3</v>
      </c>
      <c r="P7" s="427"/>
      <c r="Q7" s="427">
        <f>Q34/SUM($K34:$W34)</f>
        <v>0.14224751066856331</v>
      </c>
      <c r="R7" s="427"/>
      <c r="S7" s="427">
        <f>S34/SUM($K34:$W34)</f>
        <v>9.388335704125178E-2</v>
      </c>
      <c r="T7" s="427"/>
      <c r="U7" s="427">
        <f>U34/SUM($K34:$W34)</f>
        <v>0.10099573257467995</v>
      </c>
      <c r="V7" s="427"/>
      <c r="W7" s="427">
        <f>W34/SUM($K34:$W34)</f>
        <v>0.22759601706970128</v>
      </c>
      <c r="X7" s="427"/>
      <c r="Y7" s="427">
        <f>SUM(K7:W7)</f>
        <v>1</v>
      </c>
    </row>
    <row r="8" spans="1:25">
      <c r="A8" s="468" t="s">
        <v>175</v>
      </c>
      <c r="B8" s="468"/>
      <c r="C8" s="468"/>
      <c r="D8" s="468" t="s">
        <v>221</v>
      </c>
      <c r="E8" s="468" t="s">
        <v>264</v>
      </c>
      <c r="F8" s="468" t="s">
        <v>169</v>
      </c>
      <c r="G8" s="468" t="s">
        <v>170</v>
      </c>
      <c r="H8" s="468" t="s">
        <v>265</v>
      </c>
      <c r="I8" s="468" t="s">
        <v>132</v>
      </c>
      <c r="K8" s="428" t="s">
        <v>266</v>
      </c>
      <c r="L8" s="429"/>
      <c r="M8" s="429" t="s">
        <v>267</v>
      </c>
      <c r="N8" s="429"/>
      <c r="O8" s="429" t="s">
        <v>268</v>
      </c>
      <c r="P8" s="429"/>
      <c r="Q8" s="429" t="s">
        <v>269</v>
      </c>
      <c r="R8" s="429"/>
      <c r="S8" s="429" t="s">
        <v>270</v>
      </c>
      <c r="T8" s="429"/>
      <c r="U8" s="429" t="s">
        <v>271</v>
      </c>
      <c r="V8" s="429"/>
      <c r="W8" s="429" t="s">
        <v>272</v>
      </c>
      <c r="X8" s="473"/>
    </row>
    <row r="9" spans="1:25">
      <c r="A9" s="437" t="s">
        <v>288</v>
      </c>
      <c r="B9" s="437">
        <v>12</v>
      </c>
      <c r="C9" s="145" t="s">
        <v>273</v>
      </c>
      <c r="D9" s="431">
        <v>0.85</v>
      </c>
      <c r="E9" s="432">
        <v>10000</v>
      </c>
      <c r="F9" s="459">
        <f>D9*E9*12</f>
        <v>102000</v>
      </c>
      <c r="G9" s="431">
        <v>0.49</v>
      </c>
      <c r="H9" s="432">
        <f>F9*G9</f>
        <v>49980</v>
      </c>
      <c r="I9" s="469">
        <f>F9+H9</f>
        <v>151980</v>
      </c>
      <c r="J9" s="433">
        <f>L9+N9+P9+R9+T9+V9+X9</f>
        <v>0.85</v>
      </c>
      <c r="K9" s="434">
        <f>I9*L9/D9</f>
        <v>17880</v>
      </c>
      <c r="L9" s="431">
        <v>0.1</v>
      </c>
      <c r="M9" s="471">
        <f>$I$9*N9/D9</f>
        <v>44700</v>
      </c>
      <c r="N9" s="431">
        <v>0.25</v>
      </c>
      <c r="O9" s="471">
        <f>$I$9*P9/D9</f>
        <v>8940</v>
      </c>
      <c r="P9" s="431">
        <v>0.05</v>
      </c>
      <c r="Q9" s="471">
        <f>$I$9*R9/D9</f>
        <v>35760</v>
      </c>
      <c r="R9" s="431">
        <v>0.2</v>
      </c>
      <c r="S9" s="471">
        <f>$I$9*T9/D9</f>
        <v>17880</v>
      </c>
      <c r="T9" s="431">
        <v>0.1</v>
      </c>
      <c r="U9" s="435">
        <f>$I$9*V9/D9</f>
        <v>26820</v>
      </c>
      <c r="V9" s="431">
        <v>0.15</v>
      </c>
      <c r="W9" s="471">
        <f>$I$9*X9/D9</f>
        <v>0</v>
      </c>
      <c r="X9" s="474">
        <v>0</v>
      </c>
      <c r="Y9" s="436">
        <f>K9+M9+O9+Q9+S9+U9+W9</f>
        <v>151980</v>
      </c>
    </row>
    <row r="10" spans="1:25">
      <c r="A10" s="437" t="s">
        <v>288</v>
      </c>
      <c r="B10" s="437">
        <v>12</v>
      </c>
      <c r="C10" s="145" t="s">
        <v>273</v>
      </c>
      <c r="D10" s="431">
        <v>1</v>
      </c>
      <c r="E10" s="432">
        <v>9000</v>
      </c>
      <c r="F10" s="459">
        <f>D10*E10*12</f>
        <v>108000</v>
      </c>
      <c r="G10" s="431">
        <v>0.49</v>
      </c>
      <c r="H10" s="432">
        <f>F10*G10</f>
        <v>52920</v>
      </c>
      <c r="I10" s="469">
        <f t="shared" ref="I10:I12" si="0">F10+H10</f>
        <v>160920</v>
      </c>
      <c r="J10" s="433">
        <f>L10+N10+P10+R10+T10+V10+X10</f>
        <v>1</v>
      </c>
      <c r="K10" s="434">
        <f>I10*L10</f>
        <v>0</v>
      </c>
      <c r="L10" s="431">
        <v>0</v>
      </c>
      <c r="M10" s="471">
        <f>$I$10*N10</f>
        <v>0</v>
      </c>
      <c r="N10" s="431">
        <v>0</v>
      </c>
      <c r="O10" s="471">
        <f>$I$10*P10</f>
        <v>0</v>
      </c>
      <c r="P10" s="431">
        <v>0</v>
      </c>
      <c r="Q10" s="471">
        <f>$I$10*R10</f>
        <v>0</v>
      </c>
      <c r="R10" s="431">
        <v>0</v>
      </c>
      <c r="S10" s="471">
        <f>$I$10*T10</f>
        <v>0</v>
      </c>
      <c r="T10" s="431">
        <v>0</v>
      </c>
      <c r="U10" s="471">
        <f>$I$10*V10</f>
        <v>0</v>
      </c>
      <c r="V10" s="431">
        <v>0</v>
      </c>
      <c r="W10" s="471">
        <f>$I$10*X10</f>
        <v>160920</v>
      </c>
      <c r="X10" s="474">
        <v>1</v>
      </c>
      <c r="Y10" s="436">
        <f t="shared" ref="Y10:Y12" si="1">K10+M10+O10+Q10+S10+U10+W10</f>
        <v>160920</v>
      </c>
    </row>
    <row r="11" spans="1:25">
      <c r="A11" s="437" t="s">
        <v>287</v>
      </c>
      <c r="B11" s="437">
        <v>12</v>
      </c>
      <c r="C11" s="145" t="s">
        <v>273</v>
      </c>
      <c r="D11" s="431">
        <v>1</v>
      </c>
      <c r="E11" s="432">
        <v>8000</v>
      </c>
      <c r="F11" s="459">
        <f>D11*E11*12</f>
        <v>96000</v>
      </c>
      <c r="G11" s="431">
        <v>0.49</v>
      </c>
      <c r="H11" s="432">
        <f>F11*G11</f>
        <v>47040</v>
      </c>
      <c r="I11" s="469">
        <f t="shared" si="0"/>
        <v>143040</v>
      </c>
      <c r="J11" s="433">
        <f>L11+N11+P11+R11+T11+V11+X11</f>
        <v>1</v>
      </c>
      <c r="K11" s="434">
        <f>I11*L11</f>
        <v>21456</v>
      </c>
      <c r="L11" s="431">
        <v>0.15</v>
      </c>
      <c r="M11" s="471">
        <f>$I$11*N11</f>
        <v>35760</v>
      </c>
      <c r="N11" s="431">
        <v>0.25</v>
      </c>
      <c r="O11" s="471">
        <f>$I$11*P11</f>
        <v>0</v>
      </c>
      <c r="P11" s="431">
        <v>0</v>
      </c>
      <c r="Q11" s="471">
        <f>$I$11*R11</f>
        <v>14304</v>
      </c>
      <c r="R11" s="431">
        <v>0.1</v>
      </c>
      <c r="S11" s="471">
        <f>$I$11*T11</f>
        <v>35760</v>
      </c>
      <c r="T11" s="431">
        <v>0.25</v>
      </c>
      <c r="U11" s="435">
        <f>$I$11*V11</f>
        <v>35760</v>
      </c>
      <c r="V11" s="431">
        <v>0.25</v>
      </c>
      <c r="W11" s="471">
        <f>$I$11*X11</f>
        <v>0</v>
      </c>
      <c r="X11" s="474">
        <v>0</v>
      </c>
      <c r="Y11" s="436">
        <f t="shared" si="1"/>
        <v>143040</v>
      </c>
    </row>
    <row r="12" spans="1:25">
      <c r="A12" s="437" t="s">
        <v>289</v>
      </c>
      <c r="B12" s="437">
        <v>12</v>
      </c>
      <c r="C12" s="145" t="s">
        <v>273</v>
      </c>
      <c r="D12" s="431">
        <v>1</v>
      </c>
      <c r="E12" s="432">
        <v>8000</v>
      </c>
      <c r="F12" s="459">
        <f>D12*E12*12</f>
        <v>96000</v>
      </c>
      <c r="G12" s="431">
        <v>0.49</v>
      </c>
      <c r="H12" s="432">
        <f>F12*G12</f>
        <v>47040</v>
      </c>
      <c r="I12" s="469">
        <f t="shared" si="0"/>
        <v>143040</v>
      </c>
      <c r="J12" s="433">
        <f>L12+N12+P12+R12+T12+V12+X12</f>
        <v>1</v>
      </c>
      <c r="K12" s="434">
        <f>I12*L12</f>
        <v>4291.2</v>
      </c>
      <c r="L12" s="431">
        <v>0.03</v>
      </c>
      <c r="M12" s="471">
        <f>$I$12*N12</f>
        <v>114432</v>
      </c>
      <c r="N12" s="431">
        <v>0.8</v>
      </c>
      <c r="O12" s="471">
        <f>$I$12*P12</f>
        <v>4291.2</v>
      </c>
      <c r="P12" s="431">
        <v>0.03</v>
      </c>
      <c r="Q12" s="471">
        <f>$I$12*R12</f>
        <v>20025.600000000002</v>
      </c>
      <c r="R12" s="431">
        <v>0.14000000000000001</v>
      </c>
      <c r="S12" s="471">
        <f>$I$12*T12</f>
        <v>0</v>
      </c>
      <c r="T12" s="431">
        <v>0</v>
      </c>
      <c r="U12" s="471">
        <f>$I$12*V12</f>
        <v>0</v>
      </c>
      <c r="V12" s="431">
        <v>0</v>
      </c>
      <c r="W12" s="471">
        <f>$I$12*X12</f>
        <v>0</v>
      </c>
      <c r="X12" s="474">
        <v>0</v>
      </c>
      <c r="Y12" s="436">
        <f t="shared" si="1"/>
        <v>143040</v>
      </c>
    </row>
    <row r="13" spans="1:25">
      <c r="A13" s="440" t="s">
        <v>274</v>
      </c>
      <c r="B13" s="440"/>
      <c r="C13" s="440"/>
      <c r="D13" s="440"/>
      <c r="E13" s="440"/>
      <c r="F13" s="444"/>
      <c r="G13" s="444"/>
      <c r="H13" s="444"/>
      <c r="I13" s="470">
        <f>SUM(I9:I12)</f>
        <v>598980</v>
      </c>
      <c r="J13" s="445">
        <f>I13-K13-M13-O13-Q13-S13-U13-W13</f>
        <v>0</v>
      </c>
      <c r="K13" s="475">
        <f>SUM(K9:K12)</f>
        <v>43627.199999999997</v>
      </c>
      <c r="L13" s="440"/>
      <c r="M13" s="472">
        <f>SUM(M9:M12)</f>
        <v>194892</v>
      </c>
      <c r="N13" s="440"/>
      <c r="O13" s="472">
        <f>SUM(O9:O12)</f>
        <v>13231.2</v>
      </c>
      <c r="P13" s="440"/>
      <c r="Q13" s="472">
        <f>SUM(Q9:Q12)</f>
        <v>70089.600000000006</v>
      </c>
      <c r="R13" s="440"/>
      <c r="S13" s="472">
        <f>SUM(S9:S12)</f>
        <v>53640</v>
      </c>
      <c r="T13" s="441"/>
      <c r="U13" s="472">
        <f>SUM(U9:U12)</f>
        <v>62580</v>
      </c>
      <c r="V13" s="441"/>
      <c r="W13" s="472">
        <f>SUM(W9:W12)</f>
        <v>160920</v>
      </c>
      <c r="X13" s="476"/>
    </row>
    <row r="14" spans="1:25">
      <c r="F14" s="442"/>
      <c r="G14" s="442"/>
      <c r="H14" s="442"/>
      <c r="I14" s="443"/>
      <c r="K14" s="434"/>
      <c r="L14" s="437"/>
      <c r="M14" s="471"/>
      <c r="N14" s="437"/>
      <c r="O14" s="471"/>
      <c r="P14" s="437"/>
      <c r="Q14" s="471"/>
      <c r="R14" s="437"/>
      <c r="S14" s="471"/>
      <c r="T14" s="437"/>
      <c r="U14" s="471"/>
      <c r="V14" s="437"/>
      <c r="W14" s="471"/>
      <c r="X14" s="476"/>
    </row>
    <row r="15" spans="1:25">
      <c r="A15" s="456" t="s">
        <v>275</v>
      </c>
      <c r="B15" s="456"/>
      <c r="C15" s="456"/>
      <c r="D15" s="456"/>
      <c r="E15" s="456"/>
      <c r="F15" s="457"/>
      <c r="G15" s="457"/>
      <c r="H15" s="457"/>
      <c r="I15" s="458"/>
      <c r="J15" s="458"/>
      <c r="K15" s="434"/>
      <c r="L15" s="437"/>
      <c r="M15" s="471"/>
      <c r="N15" s="437"/>
      <c r="O15" s="471"/>
      <c r="P15" s="437"/>
      <c r="Q15" s="471"/>
      <c r="R15" s="437"/>
      <c r="S15" s="471"/>
      <c r="T15" s="437"/>
      <c r="U15" s="471"/>
      <c r="V15" s="437"/>
      <c r="W15" s="471"/>
      <c r="X15" s="476"/>
    </row>
    <row r="16" spans="1:25">
      <c r="A16" s="437" t="s">
        <v>276</v>
      </c>
      <c r="B16" s="440"/>
      <c r="C16" s="440"/>
      <c r="D16" s="440"/>
      <c r="E16" s="440"/>
      <c r="F16" s="444"/>
      <c r="G16" s="444"/>
      <c r="H16" s="444"/>
      <c r="I16" s="438">
        <v>9000</v>
      </c>
      <c r="J16" s="445">
        <f>I16-K16-M16-O16-Q16-S16-U16-W16</f>
        <v>0</v>
      </c>
      <c r="K16" s="477">
        <v>0</v>
      </c>
      <c r="L16" s="437"/>
      <c r="M16" s="435">
        <f>I16</f>
        <v>9000</v>
      </c>
      <c r="N16" s="437"/>
      <c r="O16" s="435">
        <v>0</v>
      </c>
      <c r="P16" s="437"/>
      <c r="Q16" s="435">
        <v>0</v>
      </c>
      <c r="R16" s="437"/>
      <c r="S16" s="435">
        <v>0</v>
      </c>
      <c r="T16" s="437"/>
      <c r="U16" s="435">
        <v>0</v>
      </c>
      <c r="V16" s="437"/>
      <c r="W16" s="435">
        <v>0</v>
      </c>
      <c r="X16" s="476"/>
    </row>
    <row r="17" spans="1:24">
      <c r="A17" s="437" t="s">
        <v>277</v>
      </c>
      <c r="B17" s="440"/>
      <c r="C17" s="440"/>
      <c r="D17" s="440"/>
      <c r="E17" s="440"/>
      <c r="F17" s="444"/>
      <c r="G17" s="444"/>
      <c r="H17" s="444"/>
      <c r="I17" s="438">
        <v>50000</v>
      </c>
      <c r="J17" s="445">
        <f>I17-K17-M17-O17-Q17-S17-U17-W17</f>
        <v>0</v>
      </c>
      <c r="K17" s="477">
        <f>$I17*K$34/SUM($K$34:$W$34)</f>
        <v>9957.3257467994317</v>
      </c>
      <c r="L17" s="437"/>
      <c r="M17" s="471">
        <f>$I17*M$34/SUM($K$34:$W$34)</f>
        <v>11308.677098150782</v>
      </c>
      <c r="N17" s="437"/>
      <c r="O17" s="471">
        <f>$I17*O$34/SUM($K$34:$W$34)</f>
        <v>497.86628733997156</v>
      </c>
      <c r="P17" s="437"/>
      <c r="Q17" s="471">
        <f>$I17*Q$34/SUM($K$34:$W$34)</f>
        <v>7112.375533428165</v>
      </c>
      <c r="R17" s="437"/>
      <c r="S17" s="471">
        <f>$I17*S$34/SUM($K$34:$W$34)</f>
        <v>4694.1678520625892</v>
      </c>
      <c r="T17" s="437"/>
      <c r="U17" s="471">
        <f>$I17*U$34/SUM($K$34:$W$34)</f>
        <v>5049.7866287339975</v>
      </c>
      <c r="V17" s="437"/>
      <c r="W17" s="471">
        <f>$I17*W$34/SUM($K$34:$W$34)</f>
        <v>11379.800853485063</v>
      </c>
      <c r="X17" s="476"/>
    </row>
    <row r="18" spans="1:24">
      <c r="A18" s="440"/>
      <c r="B18" s="440"/>
      <c r="C18" s="440"/>
      <c r="D18" s="440"/>
      <c r="E18" s="440"/>
      <c r="F18" s="444"/>
      <c r="G18" s="444"/>
      <c r="H18" s="444"/>
      <c r="I18" s="432"/>
      <c r="J18" s="442"/>
      <c r="K18" s="434"/>
      <c r="L18" s="437"/>
      <c r="M18" s="471"/>
      <c r="N18" s="437"/>
      <c r="O18" s="471"/>
      <c r="P18" s="437"/>
      <c r="Q18" s="471"/>
      <c r="R18" s="437"/>
      <c r="S18" s="471"/>
      <c r="T18" s="437"/>
      <c r="U18" s="471"/>
      <c r="V18" s="437"/>
      <c r="W18" s="471"/>
      <c r="X18" s="476"/>
    </row>
    <row r="19" spans="1:24">
      <c r="A19" s="437" t="s">
        <v>278</v>
      </c>
      <c r="B19" s="440"/>
      <c r="C19" s="440"/>
      <c r="D19" s="440"/>
      <c r="E19" s="440"/>
      <c r="F19" s="444"/>
      <c r="G19" s="444"/>
      <c r="H19" s="444"/>
      <c r="I19" s="438">
        <v>20000</v>
      </c>
      <c r="J19" s="445">
        <f>I19-K19-M19-O19-Q19-S19-U19-W19</f>
        <v>0</v>
      </c>
      <c r="K19" s="434">
        <f>$I19*K$34/SUM($K$34:$W$34)</f>
        <v>3982.9302987197725</v>
      </c>
      <c r="L19" s="437"/>
      <c r="M19" s="471">
        <f>$I19*M$34/SUM($K$34:$W$34)</f>
        <v>4523.4708392603134</v>
      </c>
      <c r="N19" s="437"/>
      <c r="O19" s="471">
        <f>$I19*O$34/SUM($K$34:$W$34)</f>
        <v>199.14651493598862</v>
      </c>
      <c r="P19" s="437"/>
      <c r="Q19" s="471">
        <f>$I19*Q$34/SUM($K$34:$W$34)</f>
        <v>2844.9502133712658</v>
      </c>
      <c r="R19" s="437"/>
      <c r="S19" s="471">
        <f>$I19*S$34/SUM($K$34:$W$34)</f>
        <v>1877.6671408250356</v>
      </c>
      <c r="T19" s="437"/>
      <c r="U19" s="471">
        <f>$I19*U$34/SUM($K$34:$W$34)</f>
        <v>2019.914651493599</v>
      </c>
      <c r="V19" s="437"/>
      <c r="W19" s="471">
        <f>$I19*W$34/SUM($K$34:$W$34)</f>
        <v>4551.9203413940259</v>
      </c>
      <c r="X19" s="476"/>
    </row>
    <row r="20" spans="1:24">
      <c r="A20" s="437" t="s">
        <v>309</v>
      </c>
      <c r="B20" s="440"/>
      <c r="C20" s="440"/>
      <c r="D20" s="440"/>
      <c r="E20" s="440"/>
      <c r="F20" s="444"/>
      <c r="G20" s="444"/>
      <c r="H20" s="444"/>
      <c r="I20" s="438">
        <v>18000</v>
      </c>
      <c r="J20" s="445">
        <f>I20-K20-M20-O20-Q20-S20-U20-W20</f>
        <v>0</v>
      </c>
      <c r="K20" s="434">
        <f>I20</f>
        <v>18000</v>
      </c>
      <c r="L20" s="437"/>
      <c r="M20" s="471">
        <v>0</v>
      </c>
      <c r="N20" s="437"/>
      <c r="O20" s="471">
        <v>0</v>
      </c>
      <c r="P20" s="437"/>
      <c r="Q20" s="471">
        <v>0</v>
      </c>
      <c r="R20" s="437"/>
      <c r="S20" s="471">
        <v>0</v>
      </c>
      <c r="T20" s="437"/>
      <c r="U20" s="471">
        <v>0</v>
      </c>
      <c r="V20" s="437"/>
      <c r="W20" s="471">
        <f>F34</f>
        <v>0</v>
      </c>
      <c r="X20" s="476"/>
    </row>
    <row r="21" spans="1:24">
      <c r="A21" s="437" t="s">
        <v>290</v>
      </c>
      <c r="B21" s="440"/>
      <c r="C21" s="440"/>
      <c r="D21" s="440"/>
      <c r="E21" s="440"/>
      <c r="F21" s="444"/>
      <c r="G21" s="444"/>
      <c r="H21" s="444"/>
      <c r="I21" s="438">
        <v>3000</v>
      </c>
      <c r="J21" s="445">
        <f>I21-K21-M21-O21-Q21-S21-U21-W21</f>
        <v>0</v>
      </c>
      <c r="K21" s="434">
        <v>0</v>
      </c>
      <c r="L21" s="437"/>
      <c r="M21" s="471">
        <v>0</v>
      </c>
      <c r="N21" s="437"/>
      <c r="O21" s="471">
        <v>0</v>
      </c>
      <c r="P21" s="437"/>
      <c r="Q21" s="471">
        <v>0</v>
      </c>
      <c r="R21" s="437"/>
      <c r="S21" s="471">
        <v>0</v>
      </c>
      <c r="T21" s="437"/>
      <c r="U21" s="471">
        <v>0</v>
      </c>
      <c r="V21" s="437"/>
      <c r="W21" s="471">
        <f>I21</f>
        <v>3000</v>
      </c>
      <c r="X21" s="476"/>
    </row>
    <row r="22" spans="1:24">
      <c r="A22" s="437" t="s">
        <v>291</v>
      </c>
      <c r="B22" s="440"/>
      <c r="C22" s="440"/>
      <c r="D22" s="440"/>
      <c r="E22" s="440"/>
      <c r="F22" s="444"/>
      <c r="G22" s="444"/>
      <c r="H22" s="444"/>
      <c r="I22" s="438">
        <v>4000</v>
      </c>
      <c r="J22" s="445">
        <f>I22-K22-M22-O22-Q22-S22-U22-W22</f>
        <v>0</v>
      </c>
      <c r="K22" s="434">
        <v>0</v>
      </c>
      <c r="L22" s="437"/>
      <c r="M22" s="471">
        <v>0</v>
      </c>
      <c r="N22" s="437"/>
      <c r="O22" s="471">
        <v>0</v>
      </c>
      <c r="P22" s="437"/>
      <c r="Q22" s="471">
        <v>0</v>
      </c>
      <c r="R22" s="437"/>
      <c r="S22" s="471">
        <v>0</v>
      </c>
      <c r="T22" s="437"/>
      <c r="U22" s="471">
        <v>0</v>
      </c>
      <c r="V22" s="437"/>
      <c r="W22" s="471">
        <f>I22</f>
        <v>4000</v>
      </c>
      <c r="X22" s="476"/>
    </row>
    <row r="23" spans="1:24">
      <c r="A23" s="440"/>
      <c r="B23" s="440"/>
      <c r="C23" s="440"/>
      <c r="D23" s="440"/>
      <c r="E23" s="440"/>
      <c r="F23" s="444"/>
      <c r="G23" s="444"/>
      <c r="H23" s="444"/>
      <c r="I23" s="432"/>
      <c r="J23" s="442"/>
      <c r="K23" s="434"/>
      <c r="L23" s="437"/>
      <c r="M23" s="471"/>
      <c r="N23" s="437"/>
      <c r="O23" s="471"/>
      <c r="P23" s="437"/>
      <c r="Q23" s="471"/>
      <c r="R23" s="437"/>
      <c r="S23" s="471"/>
      <c r="T23" s="437"/>
      <c r="U23" s="471"/>
      <c r="V23" s="437"/>
      <c r="W23" s="471"/>
      <c r="X23" s="476"/>
    </row>
    <row r="24" spans="1:24">
      <c r="A24" s="440" t="s">
        <v>129</v>
      </c>
      <c r="B24" s="440"/>
      <c r="C24" s="440"/>
      <c r="D24" s="440"/>
      <c r="E24" s="440"/>
      <c r="F24" s="444"/>
      <c r="G24" s="444"/>
      <c r="H24" s="444"/>
      <c r="I24" s="446">
        <v>0</v>
      </c>
      <c r="J24" s="445">
        <f>I24-K24-M24-O24-Q24-S24-U24-W24</f>
        <v>0</v>
      </c>
      <c r="K24" s="434">
        <v>0</v>
      </c>
      <c r="L24" s="437"/>
      <c r="M24" s="471">
        <v>0</v>
      </c>
      <c r="N24" s="437"/>
      <c r="O24" s="471">
        <v>0</v>
      </c>
      <c r="P24" s="437"/>
      <c r="Q24" s="471">
        <v>0</v>
      </c>
      <c r="R24" s="437"/>
      <c r="S24" s="471">
        <v>0</v>
      </c>
      <c r="T24" s="437"/>
      <c r="U24" s="471">
        <v>0</v>
      </c>
      <c r="V24" s="437"/>
      <c r="W24" s="471">
        <v>0</v>
      </c>
      <c r="X24" s="476"/>
    </row>
    <row r="25" spans="1:24">
      <c r="A25" s="440"/>
      <c r="B25" s="440"/>
      <c r="C25" s="440"/>
      <c r="D25" s="440"/>
      <c r="E25" s="440"/>
      <c r="F25" s="444"/>
      <c r="G25" s="444"/>
      <c r="H25" s="444"/>
      <c r="I25" s="432"/>
      <c r="J25" s="442"/>
      <c r="K25" s="434"/>
      <c r="L25" s="437"/>
      <c r="M25" s="471"/>
      <c r="N25" s="437"/>
      <c r="O25" s="471"/>
      <c r="P25" s="437"/>
      <c r="Q25" s="471"/>
      <c r="R25" s="437"/>
      <c r="S25" s="471"/>
      <c r="T25" s="437"/>
      <c r="U25" s="471"/>
      <c r="V25" s="437"/>
      <c r="W25" s="471"/>
      <c r="X25" s="476"/>
    </row>
    <row r="26" spans="1:24">
      <c r="A26" s="440" t="s">
        <v>182</v>
      </c>
      <c r="B26" s="440"/>
      <c r="C26" s="440"/>
      <c r="D26" s="440"/>
      <c r="E26" s="440"/>
      <c r="F26" s="444"/>
      <c r="G26" s="444"/>
      <c r="H26" s="444"/>
      <c r="I26" s="446">
        <v>-10000</v>
      </c>
      <c r="J26" s="445">
        <f>I26-K26-M26-O26-Q26-S26-U26-W26</f>
        <v>0</v>
      </c>
      <c r="K26" s="434">
        <f>-5000</f>
        <v>-5000</v>
      </c>
      <c r="L26" s="437"/>
      <c r="M26" s="471"/>
      <c r="N26" s="437"/>
      <c r="O26" s="471"/>
      <c r="P26" s="437"/>
      <c r="Q26" s="471">
        <v>-5000</v>
      </c>
      <c r="R26" s="437"/>
      <c r="S26" s="471">
        <v>0</v>
      </c>
      <c r="T26" s="437"/>
      <c r="U26" s="471"/>
      <c r="V26" s="437"/>
      <c r="W26" s="471">
        <v>0</v>
      </c>
      <c r="X26" s="476"/>
    </row>
    <row r="27" spans="1:24">
      <c r="A27" s="440"/>
      <c r="B27" s="440"/>
      <c r="C27" s="440"/>
      <c r="D27" s="440"/>
      <c r="E27" s="440"/>
      <c r="F27" s="444"/>
      <c r="G27" s="444"/>
      <c r="H27" s="444"/>
      <c r="I27" s="432"/>
      <c r="J27" s="442"/>
      <c r="K27" s="434"/>
      <c r="L27" s="437"/>
      <c r="M27" s="471"/>
      <c r="N27" s="437"/>
      <c r="O27" s="471"/>
      <c r="P27" s="437"/>
      <c r="Q27" s="471"/>
      <c r="R27" s="437"/>
      <c r="S27" s="471"/>
      <c r="T27" s="437"/>
      <c r="U27" s="471"/>
      <c r="V27" s="437"/>
      <c r="W27" s="471"/>
      <c r="X27" s="476"/>
    </row>
    <row r="28" spans="1:24">
      <c r="A28" s="260" t="s">
        <v>363</v>
      </c>
      <c r="B28" s="440"/>
      <c r="C28" s="440"/>
      <c r="D28" s="440"/>
      <c r="E28" s="440"/>
      <c r="F28" s="444"/>
      <c r="G28" s="444"/>
      <c r="H28" s="444"/>
      <c r="I28" s="438">
        <v>20000</v>
      </c>
      <c r="J28" s="445">
        <f>I28-SUM(K28:W28)</f>
        <v>0</v>
      </c>
      <c r="K28" s="434">
        <f>$I28*K7</f>
        <v>3982.9302987197725</v>
      </c>
      <c r="L28" s="447"/>
      <c r="M28" s="471">
        <f>$I28*M7</f>
        <v>4523.4708392603125</v>
      </c>
      <c r="N28" s="447"/>
      <c r="O28" s="471">
        <f>$I28*O7</f>
        <v>199.14651493598862</v>
      </c>
      <c r="P28" s="447"/>
      <c r="Q28" s="471">
        <f>$I28*Q7</f>
        <v>2844.9502133712663</v>
      </c>
      <c r="R28" s="447"/>
      <c r="S28" s="471">
        <f>$I28*S7</f>
        <v>1877.6671408250356</v>
      </c>
      <c r="T28" s="447"/>
      <c r="U28" s="471">
        <f>$I28*U7</f>
        <v>2019.914651493599</v>
      </c>
      <c r="V28" s="447"/>
      <c r="W28" s="471">
        <f>$I28*W7</f>
        <v>4551.9203413940259</v>
      </c>
      <c r="X28" s="476"/>
    </row>
    <row r="29" spans="1:24">
      <c r="A29" s="269" t="s">
        <v>254</v>
      </c>
      <c r="K29" s="434"/>
      <c r="L29" s="437"/>
      <c r="M29" s="471"/>
      <c r="N29" s="437"/>
      <c r="O29" s="471"/>
      <c r="P29" s="437"/>
      <c r="Q29" s="471"/>
      <c r="R29" s="437"/>
      <c r="S29" s="471"/>
      <c r="T29" s="437"/>
      <c r="U29" s="471"/>
      <c r="V29" s="437"/>
      <c r="W29" s="471"/>
      <c r="X29" s="476"/>
    </row>
    <row r="30" spans="1:24">
      <c r="I30" s="445"/>
      <c r="K30" s="434"/>
      <c r="L30" s="437"/>
      <c r="M30" s="471"/>
      <c r="N30" s="437"/>
      <c r="O30" s="471"/>
      <c r="P30" s="437"/>
      <c r="Q30" s="471"/>
      <c r="R30" s="437"/>
      <c r="S30" s="471"/>
      <c r="T30" s="437"/>
      <c r="U30" s="471"/>
      <c r="V30" s="437"/>
      <c r="W30" s="471"/>
      <c r="X30" s="476"/>
    </row>
    <row r="31" spans="1:24">
      <c r="A31" s="448" t="s">
        <v>279</v>
      </c>
      <c r="B31" s="440"/>
      <c r="C31" s="440"/>
      <c r="D31" s="440"/>
      <c r="E31" s="440"/>
      <c r="F31" s="437"/>
      <c r="G31" s="437"/>
      <c r="H31" s="437"/>
      <c r="I31" s="449">
        <f>SUM(I13:I29)</f>
        <v>712980</v>
      </c>
      <c r="K31" s="475">
        <f t="shared" ref="K31:W31" si="2">SUM(K13:K29)</f>
        <v>74550.386344238985</v>
      </c>
      <c r="L31" s="450"/>
      <c r="M31" s="472">
        <f t="shared" si="2"/>
        <v>224247.61877667141</v>
      </c>
      <c r="N31" s="450"/>
      <c r="O31" s="472">
        <f t="shared" si="2"/>
        <v>14127.359317211949</v>
      </c>
      <c r="P31" s="450"/>
      <c r="Q31" s="472">
        <f t="shared" si="2"/>
        <v>77891.875960170699</v>
      </c>
      <c r="R31" s="450"/>
      <c r="S31" s="472">
        <f t="shared" si="2"/>
        <v>62089.502133712653</v>
      </c>
      <c r="T31" s="450"/>
      <c r="U31" s="472">
        <f t="shared" si="2"/>
        <v>71669.6159317212</v>
      </c>
      <c r="V31" s="450"/>
      <c r="W31" s="472">
        <f t="shared" si="2"/>
        <v>188403.64153627312</v>
      </c>
      <c r="X31" s="478"/>
    </row>
    <row r="32" spans="1:24">
      <c r="B32" s="451"/>
      <c r="C32" s="451"/>
      <c r="D32" s="451"/>
      <c r="E32" s="451"/>
      <c r="F32" s="451"/>
      <c r="G32" s="451"/>
      <c r="H32" s="451"/>
      <c r="K32" s="430"/>
      <c r="L32" s="437"/>
      <c r="M32" s="437"/>
      <c r="N32" s="437"/>
      <c r="O32" s="437"/>
      <c r="P32" s="437"/>
      <c r="Q32" s="437"/>
      <c r="R32" s="437"/>
      <c r="S32" s="471"/>
      <c r="T32" s="437"/>
      <c r="U32" s="437"/>
      <c r="V32" s="437"/>
      <c r="W32" s="471"/>
      <c r="X32" s="476"/>
    </row>
    <row r="33" spans="1:24">
      <c r="K33" s="430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76"/>
    </row>
    <row r="34" spans="1:24">
      <c r="A34" s="481"/>
      <c r="B34" s="481"/>
      <c r="C34" s="481"/>
      <c r="D34" s="481"/>
      <c r="E34" s="481"/>
      <c r="F34" s="481"/>
      <c r="G34" s="452"/>
      <c r="J34" s="439" t="s">
        <v>157</v>
      </c>
      <c r="K34" s="430">
        <v>1400</v>
      </c>
      <c r="L34" s="437"/>
      <c r="M34" s="437">
        <v>1590</v>
      </c>
      <c r="N34" s="437"/>
      <c r="O34" s="437">
        <v>70</v>
      </c>
      <c r="P34" s="437"/>
      <c r="Q34" s="437">
        <v>1000</v>
      </c>
      <c r="R34" s="437"/>
      <c r="S34" s="437">
        <v>660</v>
      </c>
      <c r="T34" s="437"/>
      <c r="U34" s="437">
        <v>710</v>
      </c>
      <c r="V34" s="437"/>
      <c r="W34" s="437">
        <v>1600</v>
      </c>
      <c r="X34" s="476"/>
    </row>
    <row r="35" spans="1:24" ht="13.5" thickBot="1">
      <c r="F35" s="445"/>
      <c r="G35" s="445"/>
      <c r="K35" s="430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76"/>
    </row>
    <row r="36" spans="1:24" ht="13.5" thickBot="1">
      <c r="F36" s="453"/>
      <c r="G36" s="445"/>
      <c r="J36" s="439" t="s">
        <v>170</v>
      </c>
      <c r="K36" s="454">
        <f>K31/K34</f>
        <v>53.250275960170704</v>
      </c>
      <c r="L36" s="479"/>
      <c r="M36" s="454">
        <f>M31/M34</f>
        <v>141.03623822432164</v>
      </c>
      <c r="N36" s="479"/>
      <c r="O36" s="454">
        <f>O31/O34</f>
        <v>201.81941881731356</v>
      </c>
      <c r="P36" s="479"/>
      <c r="Q36" s="454">
        <f>Q31/Q34</f>
        <v>77.891875960170694</v>
      </c>
      <c r="R36" s="479"/>
      <c r="S36" s="454">
        <f>S31/S34</f>
        <v>94.075003232897956</v>
      </c>
      <c r="T36" s="479"/>
      <c r="U36" s="454">
        <f>U31/U34</f>
        <v>100.94312103059325</v>
      </c>
      <c r="V36" s="479"/>
      <c r="W36" s="454">
        <f>W31/W34</f>
        <v>117.75227596017071</v>
      </c>
      <c r="X36" s="480"/>
    </row>
    <row r="37" spans="1:24" ht="13.5" thickBot="1">
      <c r="F37" s="445"/>
      <c r="G37" s="445"/>
      <c r="K37" s="569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1"/>
    </row>
    <row r="38" spans="1:24" ht="13.5" thickBot="1">
      <c r="G38" s="453"/>
      <c r="J38" s="568" t="s">
        <v>408</v>
      </c>
      <c r="K38" s="454">
        <f>(K31-K26)/K34</f>
        <v>56.821704531599273</v>
      </c>
      <c r="L38" s="572"/>
      <c r="M38" s="454">
        <f>(M31-M26)/M34</f>
        <v>141.03623822432164</v>
      </c>
      <c r="N38" s="572"/>
      <c r="O38" s="454">
        <f>(O31-O26)/O34</f>
        <v>201.81941881731356</v>
      </c>
      <c r="P38" s="572"/>
      <c r="Q38" s="454">
        <f>(Q31-Q26)/Q34</f>
        <v>82.891875960170694</v>
      </c>
      <c r="R38" s="572"/>
      <c r="S38" s="454">
        <f>(S31-S26)/S34</f>
        <v>94.075003232897956</v>
      </c>
      <c r="T38" s="572"/>
      <c r="U38" s="454">
        <f>(U31-U26)/U34</f>
        <v>100.94312103059325</v>
      </c>
      <c r="V38" s="572"/>
      <c r="W38" s="454">
        <f>(W31-W26)/W34</f>
        <v>117.75227596017071</v>
      </c>
      <c r="X38" s="480"/>
    </row>
    <row r="50" spans="9:9">
      <c r="I50" s="426"/>
    </row>
  </sheetData>
  <mergeCells count="1">
    <mergeCell ref="K6:X6"/>
  </mergeCells>
  <pageMargins left="0" right="0" top="1" bottom="1" header="0.5" footer="0.5"/>
  <pageSetup scale="55" orientation="landscape" r:id="rId1"/>
  <headerFooter alignWithMargins="0"/>
  <colBreaks count="1" manualBreakCount="1">
    <brk id="10" max="1048575" man="1"/>
  </colBreaks>
  <ignoredErrors>
    <ignoredError sqref="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"/>
  <sheetViews>
    <sheetView workbookViewId="0"/>
  </sheetViews>
  <sheetFormatPr defaultRowHeight="12.75"/>
  <sheetData>
    <row r="1" spans="32:32">
      <c r="AF1" s="55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>
      <selection activeCell="A3" sqref="A3"/>
    </sheetView>
  </sheetViews>
  <sheetFormatPr defaultRowHeight="12.75" outlineLevelRow="1"/>
  <cols>
    <col min="1" max="1" width="51.85546875" bestFit="1" customWidth="1"/>
    <col min="2" max="2" width="15.7109375" customWidth="1"/>
    <col min="3" max="18" width="11.7109375" customWidth="1"/>
  </cols>
  <sheetData>
    <row r="1" spans="1:18" s="309" customFormat="1" ht="15.75" customHeight="1" outlineLevel="1">
      <c r="B1" s="555" t="s">
        <v>341</v>
      </c>
      <c r="C1" s="498" t="s">
        <v>342</v>
      </c>
      <c r="F1" s="498" t="s">
        <v>311</v>
      </c>
      <c r="I1" s="498" t="s">
        <v>317</v>
      </c>
    </row>
    <row r="2" spans="1:18" ht="15.75" customHeight="1">
      <c r="A2" s="124" t="s">
        <v>397</v>
      </c>
      <c r="B2" s="484"/>
      <c r="C2" s="485"/>
      <c r="F2" s="483"/>
      <c r="G2" s="483"/>
      <c r="H2" s="483"/>
      <c r="I2" s="483"/>
    </row>
    <row r="3" spans="1:18" ht="15.75" customHeight="1">
      <c r="A3" t="s">
        <v>378</v>
      </c>
      <c r="B3" s="484"/>
      <c r="C3" s="485"/>
      <c r="F3" s="483"/>
      <c r="G3" s="483"/>
      <c r="H3" s="483"/>
      <c r="I3" s="483"/>
    </row>
    <row r="4" spans="1:18" ht="15.75" customHeight="1">
      <c r="A4" t="s">
        <v>372</v>
      </c>
      <c r="B4" s="484"/>
      <c r="C4" s="485"/>
    </row>
    <row r="5" spans="1:18" ht="15.75" customHeight="1">
      <c r="A5" t="s">
        <v>414</v>
      </c>
      <c r="B5" s="484"/>
      <c r="C5" s="485"/>
    </row>
    <row r="6" spans="1:18" ht="15.75" customHeight="1">
      <c r="A6" t="s">
        <v>379</v>
      </c>
      <c r="B6" s="484"/>
      <c r="C6" s="485"/>
    </row>
    <row r="7" spans="1:18" ht="15.75" customHeight="1">
      <c r="B7" s="484"/>
      <c r="C7" s="485"/>
    </row>
    <row r="8" spans="1:18">
      <c r="A8" s="486" t="s">
        <v>368</v>
      </c>
      <c r="B8" s="486" t="s">
        <v>369</v>
      </c>
      <c r="C8" s="485"/>
      <c r="F8" s="486" t="s">
        <v>376</v>
      </c>
    </row>
    <row r="9" spans="1:18">
      <c r="A9" s="499" t="s">
        <v>374</v>
      </c>
      <c r="B9" s="549">
        <v>60120</v>
      </c>
      <c r="C9" s="466" t="str">
        <f>RIGHT([1]!hsdescription("EssbaseCluster-1_CalRptg_CalRptg","Fund#"&amp;$B$9),LEN([1]!hsdescription("EssbaseCluster-1_CalRptg_CalRptg","Fund#"&amp;$B$9))-SEARCH(" ",[1]!hsdescription("EssbaseCluster-1_CalRptg_CalRptg","Fund#"&amp;$B$9),1))</f>
        <v>- Cancer Research Lab Recharge</v>
      </c>
      <c r="D9" s="466"/>
      <c r="E9" s="466"/>
      <c r="F9" s="553" t="s">
        <v>312</v>
      </c>
      <c r="G9" s="554" t="s">
        <v>391</v>
      </c>
    </row>
    <row r="10" spans="1:18">
      <c r="A10" s="483"/>
    </row>
    <row r="11" spans="1:18">
      <c r="B11" s="485" t="s">
        <v>412</v>
      </c>
      <c r="C11" s="485" t="s">
        <v>412</v>
      </c>
      <c r="D11" s="485" t="s">
        <v>412</v>
      </c>
      <c r="E11" s="485" t="s">
        <v>343</v>
      </c>
      <c r="F11" s="485" t="s">
        <v>398</v>
      </c>
      <c r="G11" s="485" t="s">
        <v>398</v>
      </c>
      <c r="H11" s="485" t="s">
        <v>398</v>
      </c>
      <c r="I11" s="485" t="s">
        <v>398</v>
      </c>
      <c r="J11" s="485" t="s">
        <v>398</v>
      </c>
      <c r="K11" s="485" t="s">
        <v>398</v>
      </c>
      <c r="L11" s="485" t="s">
        <v>398</v>
      </c>
      <c r="M11" s="485" t="s">
        <v>398</v>
      </c>
      <c r="N11" s="485" t="s">
        <v>398</v>
      </c>
      <c r="O11" s="485" t="s">
        <v>398</v>
      </c>
      <c r="P11" s="485" t="s">
        <v>398</v>
      </c>
      <c r="Q11" s="485" t="s">
        <v>398</v>
      </c>
      <c r="R11" s="485" t="s">
        <v>398</v>
      </c>
    </row>
    <row r="12" spans="1:18">
      <c r="B12" s="485" t="s">
        <v>353</v>
      </c>
      <c r="C12" s="486" t="s">
        <v>354</v>
      </c>
      <c r="D12" s="486" t="s">
        <v>355</v>
      </c>
      <c r="E12" s="485" t="s">
        <v>340</v>
      </c>
      <c r="F12" s="485" t="s">
        <v>344</v>
      </c>
      <c r="G12" s="485" t="s">
        <v>345</v>
      </c>
      <c r="H12" s="485" t="s">
        <v>346</v>
      </c>
      <c r="I12" s="485" t="s">
        <v>347</v>
      </c>
      <c r="J12" s="485" t="s">
        <v>348</v>
      </c>
      <c r="K12" s="485" t="s">
        <v>349</v>
      </c>
      <c r="L12" s="485" t="s">
        <v>350</v>
      </c>
      <c r="M12" s="485" t="s">
        <v>351</v>
      </c>
      <c r="N12" s="486" t="s">
        <v>352</v>
      </c>
      <c r="O12" s="485" t="s">
        <v>353</v>
      </c>
      <c r="P12" s="486" t="s">
        <v>354</v>
      </c>
      <c r="Q12" s="486" t="s">
        <v>355</v>
      </c>
      <c r="R12" s="486" t="s">
        <v>340</v>
      </c>
    </row>
    <row r="13" spans="1:18">
      <c r="A13" s="483" t="s">
        <v>320</v>
      </c>
      <c r="B13" s="498">
        <f>[1]!HsGetValue("EssbaseCluster-1_CalRptg_CalRptg","Account#"&amp;$A13&amp;";Period#"&amp;B$12&amp;";Year#"&amp;B$11&amp;";Scenario#"&amp;$C$1&amp;";Version#"&amp;$B$1&amp;";Total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13" s="498">
        <f>[1]!HsGetValue("EssbaseCluster-1_CalRptg_CalRptg","Account#"&amp;$A13&amp;";Period#"&amp;C$12&amp;";Year#"&amp;C$11&amp;";Scenario#"&amp;$C$1&amp;";Version#"&amp;$B$1&amp;";Total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13" s="498">
        <f>[1]!HsGetValue("EssbaseCluster-1_CalRptg_CalRptg","Account#"&amp;$A13&amp;";Period#"&amp;D$12&amp;";Year#"&amp;D$11&amp;";Scenario#"&amp;$C$1&amp;";Version#"&amp;$B$1&amp;";Total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13" s="498">
        <f>[1]!HsGetValue("EssbaseCluster-1_CalRptg_CalRptg","Account#"&amp;$A13&amp;";Period#"&amp;E$12&amp;";Year#"&amp;E$11&amp;";Scenario#"&amp;$C$1&amp;";Version#"&amp;$B$1&amp;";Total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13" s="498">
        <f>[1]!HsGetValue("EssbaseCluster-1_CalRptg_CalRptg","Account#"&amp;$A13&amp;";Period#"&amp;F$12&amp;";Year#"&amp;F$11&amp;";Scenario#"&amp;$C$1&amp;";Version#"&amp;$B$1&amp;";Total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13" s="498">
        <f>[1]!HsGetValue("EssbaseCluster-1_CalRptg_CalRptg","Account#"&amp;$A13&amp;";Period#"&amp;G$12&amp;";Year#"&amp;G$11&amp;";Scenario#"&amp;$C$1&amp;";Version#"&amp;$B$1&amp;";Total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13" s="498">
        <f>[1]!HsGetValue("EssbaseCluster-1_CalRptg_CalRptg","Account#"&amp;$A13&amp;";Period#"&amp;H$12&amp;";Year#"&amp;H$11&amp;";Scenario#"&amp;$C$1&amp;";Version#"&amp;$B$1&amp;";Total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13" s="498">
        <f>[1]!HsGetValue("EssbaseCluster-1_CalRptg_CalRptg","Account#"&amp;$A13&amp;";Period#"&amp;I$12&amp;";Year#"&amp;I$11&amp;";Scenario#"&amp;$C$1&amp;";Version#"&amp;$B$1&amp;";Total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13" s="498">
        <f>[1]!HsGetValue("EssbaseCluster-1_CalRptg_CalRptg","Account#"&amp;$A13&amp;";Period#"&amp;J$12&amp;";Year#"&amp;J$11&amp;";Scenario#"&amp;$C$1&amp;";Version#"&amp;$B$1&amp;";Total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3" s="498">
        <f>[1]!HsGetValue("EssbaseCluster-1_CalRptg_CalRptg","Account#"&amp;$A13&amp;";Period#"&amp;K$12&amp;";Year#"&amp;K$11&amp;";Scenario#"&amp;$C$1&amp;";Version#"&amp;$B$1&amp;";Total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3" s="498">
        <f>[1]!HsGetValue("EssbaseCluster-1_CalRptg_CalRptg","Account#"&amp;$A13&amp;";Period#"&amp;L$12&amp;";Year#"&amp;L$11&amp;";Scenario#"&amp;$C$1&amp;";Version#"&amp;$B$1&amp;";Total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3" s="498">
        <f>[1]!HsGetValue("EssbaseCluster-1_CalRptg_CalRptg","Account#"&amp;$A13&amp;";Period#"&amp;M$12&amp;";Year#"&amp;M$11&amp;";Scenario#"&amp;$C$1&amp;";Version#"&amp;$B$1&amp;";Total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3" s="498">
        <f>[1]!HsGetValue("EssbaseCluster-1_CalRptg_CalRptg","Account#"&amp;$A13&amp;";Period#"&amp;N$12&amp;";Year#"&amp;N$11&amp;";Scenario#"&amp;$C$1&amp;";Version#"&amp;$B$1&amp;";Total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3" s="498">
        <f>[1]!HsGetValue("EssbaseCluster-1_CalRptg_CalRptg","Account#"&amp;$A13&amp;";Period#"&amp;O$12&amp;";Year#"&amp;O$11&amp;";Scenario#"&amp;$C$1&amp;";Version#"&amp;$B$1&amp;";Total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3" s="498">
        <f>[1]!HsGetValue("EssbaseCluster-1_CalRptg_CalRptg","Account#"&amp;$A13&amp;";Period#"&amp;P$12&amp;";Year#"&amp;P$11&amp;";Scenario#"&amp;$C$1&amp;";Version#"&amp;$B$1&amp;";Total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3" s="498">
        <f>[1]!HsGetValue("EssbaseCluster-1_CalRptg_CalRptg","Account#"&amp;$A13&amp;";Period#"&amp;Q$12&amp;";Year#"&amp;Q$11&amp;";Scenario#"&amp;$C$1&amp;";Version#"&amp;$B$1&amp;";Total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3" s="498">
        <f>[1]!HsGetValue("EssbaseCluster-1_CalRptg_CalRptg","Account#"&amp;$A13&amp;";Period#"&amp;R$12&amp;";Year#"&amp;R$11&amp;";Scenario#"&amp;$C$1&amp;";Version#"&amp;$B$1&amp;";Total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14" spans="1:18">
      <c r="A14" s="482" t="s">
        <v>322</v>
      </c>
      <c r="B14" s="498">
        <f>[1]!HsGetValue("EssbaseCluster-1_CalRptg_CalRptg","Account#"&amp;$A14&amp;";Period#"&amp;B$12&amp;";Year#"&amp;B$11&amp;";Scenario#"&amp;$C$1&amp;";Version#"&amp;$B$1&amp;";Total Entity#"&amp;$A$9&amp;";Fund#"&amp;$B$9&amp;";Chart1#"&amp;$F$9&amp;";Chart2#"&amp;$G$9&amp;";Time_Series#"&amp;$I$1&amp;"")</f>
        <v>2934.7200000000003</v>
      </c>
      <c r="C14" s="498">
        <f>[1]!HsGetValue("EssbaseCluster-1_CalRptg_CalRptg","Account#"&amp;$A14&amp;";Period#"&amp;C$12&amp;";Year#"&amp;C$11&amp;";Scenario#"&amp;$C$1&amp;";Version#"&amp;$B$1&amp;";Total Entity#"&amp;$A$9&amp;";Fund#"&amp;$B$9&amp;";Chart1#"&amp;$F$9&amp;";Chart2#"&amp;$G$9&amp;";Time_Series#"&amp;$I$1&amp;"")</f>
        <v>3033.25</v>
      </c>
      <c r="D14" s="498">
        <f>[1]!HsGetValue("EssbaseCluster-1_CalRptg_CalRptg","Account#"&amp;$A14&amp;";Period#"&amp;D$12&amp;";Year#"&amp;D$11&amp;";Scenario#"&amp;$C$1&amp;";Version#"&amp;$B$1&amp;";Total Entity#"&amp;$A$9&amp;";Fund#"&amp;$B$9&amp;";Chart1#"&amp;$F$9&amp;";Chart2#"&amp;$G$9&amp;";Time_Series#"&amp;$I$1&amp;"")</f>
        <v>3033.25</v>
      </c>
      <c r="E14" s="498">
        <f>[1]!HsGetValue("EssbaseCluster-1_CalRptg_CalRptg","Account#"&amp;$A14&amp;";Period#"&amp;E$12&amp;";Year#"&amp;E$11&amp;";Scenario#"&amp;$C$1&amp;";Version#"&amp;$B$1&amp;";Total Entity#"&amp;$A$9&amp;";Fund#"&amp;$B$9&amp;";Chart1#"&amp;$F$9&amp;";Chart2#"&amp;$G$9&amp;";Time_Series#"&amp;$I$1&amp;"")</f>
        <v>36300.47</v>
      </c>
      <c r="F14" s="498">
        <f>[1]!HsGetValue("EssbaseCluster-1_CalRptg_CalRptg","Account#"&amp;$A14&amp;";Period#"&amp;F$12&amp;";Year#"&amp;F$11&amp;";Scenario#"&amp;$C$1&amp;";Version#"&amp;$B$1&amp;";Total Entity#"&amp;$A$9&amp;";Fund#"&amp;$B$9&amp;";Chart1#"&amp;$F$9&amp;";Chart2#"&amp;$G$9&amp;";Time_Series#"&amp;$I$1&amp;"")</f>
        <v>3291.04</v>
      </c>
      <c r="G14" s="498">
        <f>[1]!HsGetValue("EssbaseCluster-1_CalRptg_CalRptg","Account#"&amp;$A14&amp;";Period#"&amp;G$12&amp;";Year#"&amp;G$11&amp;";Scenario#"&amp;$C$1&amp;";Version#"&amp;$B$1&amp;";Total Entity#"&amp;$A$9&amp;";Fund#"&amp;$B$9&amp;";Chart1#"&amp;$F$9&amp;";Chart2#"&amp;$G$9&amp;";Time_Series#"&amp;$I$1&amp;"")</f>
        <v>3615.41</v>
      </c>
      <c r="H14" s="498">
        <f>[1]!HsGetValue("EssbaseCluster-1_CalRptg_CalRptg","Account#"&amp;$A14&amp;";Period#"&amp;H$12&amp;";Year#"&amp;H$11&amp;";Scenario#"&amp;$C$1&amp;";Version#"&amp;$B$1&amp;";Total Entity#"&amp;$A$9&amp;";Fund#"&amp;$B$9&amp;";Chart1#"&amp;$F$9&amp;";Chart2#"&amp;$G$9&amp;";Time_Series#"&amp;$I$1&amp;"")</f>
        <v>3453.2200000000003</v>
      </c>
      <c r="I14" s="498">
        <f>[1]!HsGetValue("EssbaseCluster-1_CalRptg_CalRptg","Account#"&amp;$A14&amp;";Period#"&amp;I$12&amp;";Year#"&amp;I$11&amp;";Scenario#"&amp;$C$1&amp;";Version#"&amp;$B$1&amp;";Total Entity#"&amp;$A$9&amp;";Fund#"&amp;$B$9&amp;";Chart1#"&amp;$F$9&amp;";Chart2#"&amp;$G$9&amp;";Time_Series#"&amp;$I$1&amp;"")</f>
        <v>3516.6499999999996</v>
      </c>
      <c r="J14" s="498">
        <f>[1]!HsGetValue("EssbaseCluster-1_CalRptg_CalRptg","Account#"&amp;$A14&amp;";Period#"&amp;J$12&amp;";Year#"&amp;J$11&amp;";Scenario#"&amp;$C$1&amp;";Version#"&amp;$B$1&amp;";Total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4" s="498">
        <f>[1]!HsGetValue("EssbaseCluster-1_CalRptg_CalRptg","Account#"&amp;$A14&amp;";Period#"&amp;K$12&amp;";Year#"&amp;K$11&amp;";Scenario#"&amp;$C$1&amp;";Version#"&amp;$B$1&amp;";Total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4" s="498">
        <f>[1]!HsGetValue("EssbaseCluster-1_CalRptg_CalRptg","Account#"&amp;$A14&amp;";Period#"&amp;L$12&amp;";Year#"&amp;L$11&amp;";Scenario#"&amp;$C$1&amp;";Version#"&amp;$B$1&amp;";Total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4" s="498">
        <f>[1]!HsGetValue("EssbaseCluster-1_CalRptg_CalRptg","Account#"&amp;$A14&amp;";Period#"&amp;M$12&amp;";Year#"&amp;M$11&amp;";Scenario#"&amp;$C$1&amp;";Version#"&amp;$B$1&amp;";Total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4" s="498">
        <f>[1]!HsGetValue("EssbaseCluster-1_CalRptg_CalRptg","Account#"&amp;$A14&amp;";Period#"&amp;N$12&amp;";Year#"&amp;N$11&amp;";Scenario#"&amp;$C$1&amp;";Version#"&amp;$B$1&amp;";Total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4" s="498">
        <f>[1]!HsGetValue("EssbaseCluster-1_CalRptg_CalRptg","Account#"&amp;$A14&amp;";Period#"&amp;O$12&amp;";Year#"&amp;O$11&amp;";Scenario#"&amp;$C$1&amp;";Version#"&amp;$B$1&amp;";Total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4" s="498">
        <f>[1]!HsGetValue("EssbaseCluster-1_CalRptg_CalRptg","Account#"&amp;$A14&amp;";Period#"&amp;P$12&amp;";Year#"&amp;P$11&amp;";Scenario#"&amp;$C$1&amp;";Version#"&amp;$B$1&amp;";Total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4" s="498">
        <f>[1]!HsGetValue("EssbaseCluster-1_CalRptg_CalRptg","Account#"&amp;$A14&amp;";Period#"&amp;Q$12&amp;";Year#"&amp;Q$11&amp;";Scenario#"&amp;$C$1&amp;";Version#"&amp;$B$1&amp;";Total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4" s="498">
        <f>[1]!HsGetValue("EssbaseCluster-1_CalRptg_CalRptg","Account#"&amp;$A14&amp;";Period#"&amp;R$12&amp;";Year#"&amp;R$11&amp;";Scenario#"&amp;$C$1&amp;";Version#"&amp;$B$1&amp;";Total Entity#"&amp;$A$9&amp;";Fund#"&amp;$B$9&amp;";Chart1#"&amp;$F$9&amp;";Chart2#"&amp;$G$9&amp;";Time_Series#"&amp;$I$1&amp;"")</f>
        <v>13876.32</v>
      </c>
    </row>
    <row r="15" spans="1:18">
      <c r="A15" s="482" t="s">
        <v>325</v>
      </c>
      <c r="B15" s="498">
        <f>[1]!HsGetValue("EssbaseCluster-1_CalRptg_CalRptg","Account#"&amp;$A15&amp;";Period#"&amp;B$12&amp;";Year#"&amp;B$11&amp;";Scenario#"&amp;$C$1&amp;";Version#"&amp;$B$1&amp;";Total Entity#"&amp;$A$9&amp;";Fund#"&amp;$B$9&amp;";Chart1#"&amp;$F$9&amp;";Chart2#"&amp;$G$9&amp;";Time_Series#"&amp;$I$1&amp;"")</f>
        <v>83.460000000000008</v>
      </c>
      <c r="C15" s="498">
        <f>[1]!HsGetValue("EssbaseCluster-1_CalRptg_CalRptg","Account#"&amp;$A15&amp;";Period#"&amp;C$12&amp;";Year#"&amp;C$11&amp;";Scenario#"&amp;$C$1&amp;";Version#"&amp;$B$1&amp;";Total Entity#"&amp;$A$9&amp;";Fund#"&amp;$B$9&amp;";Chart1#"&amp;$F$9&amp;";Chart2#"&amp;$G$9&amp;";Time_Series#"&amp;$I$1&amp;"")</f>
        <v>245.48</v>
      </c>
      <c r="D15" s="498">
        <f>[1]!HsGetValue("EssbaseCluster-1_CalRptg_CalRptg","Account#"&amp;$A15&amp;";Period#"&amp;D$12&amp;";Year#"&amp;D$11&amp;";Scenario#"&amp;$C$1&amp;";Version#"&amp;$B$1&amp;";Total Entity#"&amp;$A$9&amp;";Fund#"&amp;$B$9&amp;";Chart1#"&amp;$F$9&amp;";Chart2#"&amp;$G$9&amp;";Time_Series#"&amp;$I$1&amp;"")</f>
        <v>84.37</v>
      </c>
      <c r="E15" s="498">
        <f>[1]!HsGetValue("EssbaseCluster-1_CalRptg_CalRptg","Account#"&amp;$A15&amp;";Period#"&amp;E$12&amp;";Year#"&amp;E$11&amp;";Scenario#"&amp;$C$1&amp;";Version#"&amp;$B$1&amp;";Total Entity#"&amp;$A$9&amp;";Fund#"&amp;$B$9&amp;";Chart1#"&amp;$F$9&amp;";Chart2#"&amp;$G$9&amp;";Time_Series#"&amp;$I$1&amp;"")</f>
        <v>33759.18</v>
      </c>
      <c r="F15" s="498">
        <f>[1]!HsGetValue("EssbaseCluster-1_CalRptg_CalRptg","Account#"&amp;$A15&amp;";Period#"&amp;F$12&amp;";Year#"&amp;F$11&amp;";Scenario#"&amp;$C$1&amp;";Version#"&amp;$B$1&amp;";Total Entity#"&amp;$A$9&amp;";Fund#"&amp;$B$9&amp;";Chart1#"&amp;$F$9&amp;";Chart2#"&amp;$G$9&amp;";Time_Series#"&amp;$I$1&amp;"")</f>
        <v>1810.42</v>
      </c>
      <c r="G15" s="498">
        <f>[1]!HsGetValue("EssbaseCluster-1_CalRptg_CalRptg","Account#"&amp;$A15&amp;";Period#"&amp;G$12&amp;";Year#"&amp;G$11&amp;";Scenario#"&amp;$C$1&amp;";Version#"&amp;$B$1&amp;";Total Entity#"&amp;$A$9&amp;";Fund#"&amp;$B$9&amp;";Chart1#"&amp;$F$9&amp;";Chart2#"&amp;$G$9&amp;";Time_Series#"&amp;$I$1&amp;"")</f>
        <v>3953.15</v>
      </c>
      <c r="H15" s="498">
        <f>[1]!HsGetValue("EssbaseCluster-1_CalRptg_CalRptg","Account#"&amp;$A15&amp;";Period#"&amp;H$12&amp;";Year#"&amp;H$11&amp;";Scenario#"&amp;$C$1&amp;";Version#"&amp;$B$1&amp;";Total Entity#"&amp;$A$9&amp;";Fund#"&amp;$B$9&amp;";Chart1#"&amp;$F$9&amp;";Chart2#"&amp;$G$9&amp;";Time_Series#"&amp;$I$1&amp;"")</f>
        <v>4489.0499999999993</v>
      </c>
      <c r="I15" s="498">
        <f>[1]!HsGetValue("EssbaseCluster-1_CalRptg_CalRptg","Account#"&amp;$A15&amp;";Period#"&amp;I$12&amp;";Year#"&amp;I$11&amp;";Scenario#"&amp;$C$1&amp;";Version#"&amp;$B$1&amp;";Total Entity#"&amp;$A$9&amp;";Fund#"&amp;$B$9&amp;";Chart1#"&amp;$F$9&amp;";Chart2#"&amp;$G$9&amp;";Time_Series#"&amp;$I$1&amp;"")</f>
        <v>749.3</v>
      </c>
      <c r="J15" s="498">
        <f>[1]!HsGetValue("EssbaseCluster-1_CalRptg_CalRptg","Account#"&amp;$A15&amp;";Period#"&amp;J$12&amp;";Year#"&amp;J$11&amp;";Scenario#"&amp;$C$1&amp;";Version#"&amp;$B$1&amp;";Total Entity#"&amp;$A$9&amp;";Fund#"&amp;$B$9&amp;";Chart1#"&amp;$F$9&amp;";Chart2#"&amp;$G$9&amp;";Time_Series#"&amp;$I$1&amp;"")</f>
        <v>38.5</v>
      </c>
      <c r="K15" s="498">
        <f>[1]!HsGetValue("EssbaseCluster-1_CalRptg_CalRptg","Account#"&amp;$A15&amp;";Period#"&amp;K$12&amp;";Year#"&amp;K$11&amp;";Scenario#"&amp;$C$1&amp;";Version#"&amp;$B$1&amp;";Total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5" s="498">
        <f>[1]!HsGetValue("EssbaseCluster-1_CalRptg_CalRptg","Account#"&amp;$A15&amp;";Period#"&amp;L$12&amp;";Year#"&amp;L$11&amp;";Scenario#"&amp;$C$1&amp;";Version#"&amp;$B$1&amp;";Total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5" s="498">
        <f>[1]!HsGetValue("EssbaseCluster-1_CalRptg_CalRptg","Account#"&amp;$A15&amp;";Period#"&amp;M$12&amp;";Year#"&amp;M$11&amp;";Scenario#"&amp;$C$1&amp;";Version#"&amp;$B$1&amp;";Total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5" s="498">
        <f>[1]!HsGetValue("EssbaseCluster-1_CalRptg_CalRptg","Account#"&amp;$A15&amp;";Period#"&amp;N$12&amp;";Year#"&amp;N$11&amp;";Scenario#"&amp;$C$1&amp;";Version#"&amp;$B$1&amp;";Total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5" s="498">
        <f>[1]!HsGetValue("EssbaseCluster-1_CalRptg_CalRptg","Account#"&amp;$A15&amp;";Period#"&amp;O$12&amp;";Year#"&amp;O$11&amp;";Scenario#"&amp;$C$1&amp;";Version#"&amp;$B$1&amp;";Total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5" s="498">
        <f>[1]!HsGetValue("EssbaseCluster-1_CalRptg_CalRptg","Account#"&amp;$A15&amp;";Period#"&amp;P$12&amp;";Year#"&amp;P$11&amp;";Scenario#"&amp;$C$1&amp;";Version#"&amp;$B$1&amp;";Total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5" s="498">
        <f>[1]!HsGetValue("EssbaseCluster-1_CalRptg_CalRptg","Account#"&amp;$A15&amp;";Period#"&amp;Q$12&amp;";Year#"&amp;Q$11&amp;";Scenario#"&amp;$C$1&amp;";Version#"&amp;$B$1&amp;";Total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5" s="498">
        <f>[1]!HsGetValue("EssbaseCluster-1_CalRptg_CalRptg","Account#"&amp;$A15&amp;";Period#"&amp;R$12&amp;";Year#"&amp;R$11&amp;";Scenario#"&amp;$C$1&amp;";Version#"&amp;$B$1&amp;";Total Entity#"&amp;$A$9&amp;";Fund#"&amp;$B$9&amp;";Chart1#"&amp;$F$9&amp;";Chart2#"&amp;$G$9&amp;";Time_Series#"&amp;$I$1&amp;"")</f>
        <v>11040.419999999998</v>
      </c>
    </row>
    <row r="16" spans="1:18">
      <c r="A16" s="482" t="s">
        <v>326</v>
      </c>
      <c r="B16" s="498">
        <f>[1]!HsGetValue("EssbaseCluster-1_CalRptg_CalRptg","Account#"&amp;$A16&amp;";Period#"&amp;B$12&amp;";Year#"&amp;B$11&amp;";Scenario#"&amp;$C$1&amp;";Version#"&amp;$B$1&amp;";Total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16" s="498">
        <f>[1]!HsGetValue("EssbaseCluster-1_CalRptg_CalRptg","Account#"&amp;$A16&amp;";Period#"&amp;C$12&amp;";Year#"&amp;C$11&amp;";Scenario#"&amp;$C$1&amp;";Version#"&amp;$B$1&amp;";Total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16" s="498">
        <f>[1]!HsGetValue("EssbaseCluster-1_CalRptg_CalRptg","Account#"&amp;$A16&amp;";Period#"&amp;D$12&amp;";Year#"&amp;D$11&amp;";Scenario#"&amp;$C$1&amp;";Version#"&amp;$B$1&amp;";Total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16" s="498">
        <f>[1]!HsGetValue("EssbaseCluster-1_CalRptg_CalRptg","Account#"&amp;$A16&amp;";Period#"&amp;E$12&amp;";Year#"&amp;E$11&amp;";Scenario#"&amp;$C$1&amp;";Version#"&amp;$B$1&amp;";Total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16" s="498">
        <f>[1]!HsGetValue("EssbaseCluster-1_CalRptg_CalRptg","Account#"&amp;$A16&amp;";Period#"&amp;F$12&amp;";Year#"&amp;F$11&amp;";Scenario#"&amp;$C$1&amp;";Version#"&amp;$B$1&amp;";Total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16" s="498">
        <f>[1]!HsGetValue("EssbaseCluster-1_CalRptg_CalRptg","Account#"&amp;$A16&amp;";Period#"&amp;G$12&amp;";Year#"&amp;G$11&amp;";Scenario#"&amp;$C$1&amp;";Version#"&amp;$B$1&amp;";Total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16" s="498">
        <f>[1]!HsGetValue("EssbaseCluster-1_CalRptg_CalRptg","Account#"&amp;$A16&amp;";Period#"&amp;H$12&amp;";Year#"&amp;H$11&amp;";Scenario#"&amp;$C$1&amp;";Version#"&amp;$B$1&amp;";Total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16" s="498">
        <f>[1]!HsGetValue("EssbaseCluster-1_CalRptg_CalRptg","Account#"&amp;$A16&amp;";Period#"&amp;I$12&amp;";Year#"&amp;I$11&amp;";Scenario#"&amp;$C$1&amp;";Version#"&amp;$B$1&amp;";Total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16" s="498">
        <f>[1]!HsGetValue("EssbaseCluster-1_CalRptg_CalRptg","Account#"&amp;$A16&amp;";Period#"&amp;J$12&amp;";Year#"&amp;J$11&amp;";Scenario#"&amp;$C$1&amp;";Version#"&amp;$B$1&amp;";Total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6" s="498">
        <f>[1]!HsGetValue("EssbaseCluster-1_CalRptg_CalRptg","Account#"&amp;$A16&amp;";Period#"&amp;K$12&amp;";Year#"&amp;K$11&amp;";Scenario#"&amp;$C$1&amp;";Version#"&amp;$B$1&amp;";Total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6" s="498">
        <f>[1]!HsGetValue("EssbaseCluster-1_CalRptg_CalRptg","Account#"&amp;$A16&amp;";Period#"&amp;L$12&amp;";Year#"&amp;L$11&amp;";Scenario#"&amp;$C$1&amp;";Version#"&amp;$B$1&amp;";Total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6" s="498">
        <f>[1]!HsGetValue("EssbaseCluster-1_CalRptg_CalRptg","Account#"&amp;$A16&amp;";Period#"&amp;M$12&amp;";Year#"&amp;M$11&amp;";Scenario#"&amp;$C$1&amp;";Version#"&amp;$B$1&amp;";Total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6" s="498">
        <f>[1]!HsGetValue("EssbaseCluster-1_CalRptg_CalRptg","Account#"&amp;$A16&amp;";Period#"&amp;N$12&amp;";Year#"&amp;N$11&amp;";Scenario#"&amp;$C$1&amp;";Version#"&amp;$B$1&amp;";Total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6" s="498">
        <f>[1]!HsGetValue("EssbaseCluster-1_CalRptg_CalRptg","Account#"&amp;$A16&amp;";Period#"&amp;O$12&amp;";Year#"&amp;O$11&amp;";Scenario#"&amp;$C$1&amp;";Version#"&amp;$B$1&amp;";Total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6" s="498">
        <f>[1]!HsGetValue("EssbaseCluster-1_CalRptg_CalRptg","Account#"&amp;$A16&amp;";Period#"&amp;P$12&amp;";Year#"&amp;P$11&amp;";Scenario#"&amp;$C$1&amp;";Version#"&amp;$B$1&amp;";Total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6" s="498">
        <f>[1]!HsGetValue("EssbaseCluster-1_CalRptg_CalRptg","Account#"&amp;$A16&amp;";Period#"&amp;Q$12&amp;";Year#"&amp;Q$11&amp;";Scenario#"&amp;$C$1&amp;";Version#"&amp;$B$1&amp;";Total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6" s="498">
        <f>[1]!HsGetValue("EssbaseCluster-1_CalRptg_CalRptg","Account#"&amp;$A16&amp;";Period#"&amp;R$12&amp;";Year#"&amp;R$11&amp;";Scenario#"&amp;$C$1&amp;";Version#"&amp;$B$1&amp;";Total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17" spans="1:18">
      <c r="A17" s="482" t="s">
        <v>329</v>
      </c>
      <c r="B17" s="498">
        <f>[1]!HsGetValue("EssbaseCluster-1_CalRptg_CalRptg","Account#"&amp;$A17&amp;";Period#"&amp;B$12&amp;";Year#"&amp;B$11&amp;";Scenario#"&amp;$C$1&amp;";Version#"&amp;$B$1&amp;";Total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17" s="498">
        <f>[1]!HsGetValue("EssbaseCluster-1_CalRptg_CalRptg","Account#"&amp;$A17&amp;";Period#"&amp;C$12&amp;";Year#"&amp;C$11&amp;";Scenario#"&amp;$C$1&amp;";Version#"&amp;$B$1&amp;";Total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17" s="498">
        <f>[1]!HsGetValue("EssbaseCluster-1_CalRptg_CalRptg","Account#"&amp;$A17&amp;";Period#"&amp;D$12&amp;";Year#"&amp;D$11&amp;";Scenario#"&amp;$C$1&amp;";Version#"&amp;$B$1&amp;";Total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17" s="498">
        <f>[1]!HsGetValue("EssbaseCluster-1_CalRptg_CalRptg","Account#"&amp;$A17&amp;";Period#"&amp;E$12&amp;";Year#"&amp;E$11&amp;";Scenario#"&amp;$C$1&amp;";Version#"&amp;$B$1&amp;";Total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17" s="498">
        <f>[1]!HsGetValue("EssbaseCluster-1_CalRptg_CalRptg","Account#"&amp;$A17&amp;";Period#"&amp;F$12&amp;";Year#"&amp;F$11&amp;";Scenario#"&amp;$C$1&amp;";Version#"&amp;$B$1&amp;";Total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17" s="498">
        <f>[1]!HsGetValue("EssbaseCluster-1_CalRptg_CalRptg","Account#"&amp;$A17&amp;";Period#"&amp;G$12&amp;";Year#"&amp;G$11&amp;";Scenario#"&amp;$C$1&amp;";Version#"&amp;$B$1&amp;";Total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17" s="498">
        <f>[1]!HsGetValue("EssbaseCluster-1_CalRptg_CalRptg","Account#"&amp;$A17&amp;";Period#"&amp;H$12&amp;";Year#"&amp;H$11&amp;";Scenario#"&amp;$C$1&amp;";Version#"&amp;$B$1&amp;";Total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17" s="498">
        <f>[1]!HsGetValue("EssbaseCluster-1_CalRptg_CalRptg","Account#"&amp;$A17&amp;";Period#"&amp;I$12&amp;";Year#"&amp;I$11&amp;";Scenario#"&amp;$C$1&amp;";Version#"&amp;$B$1&amp;";Total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17" s="498">
        <f>[1]!HsGetValue("EssbaseCluster-1_CalRptg_CalRptg","Account#"&amp;$A17&amp;";Period#"&amp;J$12&amp;";Year#"&amp;J$11&amp;";Scenario#"&amp;$C$1&amp;";Version#"&amp;$B$1&amp;";Total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7" s="498">
        <f>[1]!HsGetValue("EssbaseCluster-1_CalRptg_CalRptg","Account#"&amp;$A17&amp;";Period#"&amp;K$12&amp;";Year#"&amp;K$11&amp;";Scenario#"&amp;$C$1&amp;";Version#"&amp;$B$1&amp;";Total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7" s="498">
        <f>[1]!HsGetValue("EssbaseCluster-1_CalRptg_CalRptg","Account#"&amp;$A17&amp;";Period#"&amp;L$12&amp;";Year#"&amp;L$11&amp;";Scenario#"&amp;$C$1&amp;";Version#"&amp;$B$1&amp;";Total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7" s="498">
        <f>[1]!HsGetValue("EssbaseCluster-1_CalRptg_CalRptg","Account#"&amp;$A17&amp;";Period#"&amp;M$12&amp;";Year#"&amp;M$11&amp;";Scenario#"&amp;$C$1&amp;";Version#"&amp;$B$1&amp;";Total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7" s="498">
        <f>[1]!HsGetValue("EssbaseCluster-1_CalRptg_CalRptg","Account#"&amp;$A17&amp;";Period#"&amp;N$12&amp;";Year#"&amp;N$11&amp;";Scenario#"&amp;$C$1&amp;";Version#"&amp;$B$1&amp;";Total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7" s="498">
        <f>[1]!HsGetValue("EssbaseCluster-1_CalRptg_CalRptg","Account#"&amp;$A17&amp;";Period#"&amp;O$12&amp;";Year#"&amp;O$11&amp;";Scenario#"&amp;$C$1&amp;";Version#"&amp;$B$1&amp;";Total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7" s="498">
        <f>[1]!HsGetValue("EssbaseCluster-1_CalRptg_CalRptg","Account#"&amp;$A17&amp;";Period#"&amp;P$12&amp;";Year#"&amp;P$11&amp;";Scenario#"&amp;$C$1&amp;";Version#"&amp;$B$1&amp;";Total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7" s="498">
        <f>[1]!HsGetValue("EssbaseCluster-1_CalRptg_CalRptg","Account#"&amp;$A17&amp;";Period#"&amp;Q$12&amp;";Year#"&amp;Q$11&amp;";Scenario#"&amp;$C$1&amp;";Version#"&amp;$B$1&amp;";Total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7" s="498">
        <f>[1]!HsGetValue("EssbaseCluster-1_CalRptg_CalRptg","Account#"&amp;$A17&amp;";Period#"&amp;R$12&amp;";Year#"&amp;R$11&amp;";Scenario#"&amp;$C$1&amp;";Version#"&amp;$B$1&amp;";Total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18" spans="1:18">
      <c r="A18" s="487" t="s">
        <v>330</v>
      </c>
      <c r="B18" s="498">
        <f>[1]!HsGetValue("EssbaseCluster-1_CalRptg_CalRptg","Account#"&amp;$A18&amp;";Period#"&amp;B$12&amp;";Year#"&amp;B$11&amp;";Scenario#"&amp;$C$1&amp;";Version#"&amp;$B$1&amp;";Total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18" s="498">
        <f>[1]!HsGetValue("EssbaseCluster-1_CalRptg_CalRptg","Account#"&amp;$A18&amp;";Period#"&amp;C$12&amp;";Year#"&amp;C$11&amp;";Scenario#"&amp;$C$1&amp;";Version#"&amp;$B$1&amp;";Total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18" s="498">
        <f>[1]!HsGetValue("EssbaseCluster-1_CalRptg_CalRptg","Account#"&amp;$A18&amp;";Period#"&amp;D$12&amp;";Year#"&amp;D$11&amp;";Scenario#"&amp;$C$1&amp;";Version#"&amp;$B$1&amp;";Total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18" s="498">
        <f>[1]!HsGetValue("EssbaseCluster-1_CalRptg_CalRptg","Account#"&amp;$A18&amp;";Period#"&amp;E$12&amp;";Year#"&amp;E$11&amp;";Scenario#"&amp;$C$1&amp;";Version#"&amp;$B$1&amp;";Total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18" s="498">
        <f>[1]!HsGetValue("EssbaseCluster-1_CalRptg_CalRptg","Account#"&amp;$A18&amp;";Period#"&amp;F$12&amp;";Year#"&amp;F$11&amp;";Scenario#"&amp;$C$1&amp;";Version#"&amp;$B$1&amp;";Total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18" s="498">
        <f>[1]!HsGetValue("EssbaseCluster-1_CalRptg_CalRptg","Account#"&amp;$A18&amp;";Period#"&amp;G$12&amp;";Year#"&amp;G$11&amp;";Scenario#"&amp;$C$1&amp;";Version#"&amp;$B$1&amp;";Total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18" s="498">
        <f>[1]!HsGetValue("EssbaseCluster-1_CalRptg_CalRptg","Account#"&amp;$A18&amp;";Period#"&amp;H$12&amp;";Year#"&amp;H$11&amp;";Scenario#"&amp;$C$1&amp;";Version#"&amp;$B$1&amp;";Total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18" s="498">
        <f>[1]!HsGetValue("EssbaseCluster-1_CalRptg_CalRptg","Account#"&amp;$A18&amp;";Period#"&amp;I$12&amp;";Year#"&amp;I$11&amp;";Scenario#"&amp;$C$1&amp;";Version#"&amp;$B$1&amp;";Total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18" s="498">
        <f>[1]!HsGetValue("EssbaseCluster-1_CalRptg_CalRptg","Account#"&amp;$A18&amp;";Period#"&amp;J$12&amp;";Year#"&amp;J$11&amp;";Scenario#"&amp;$C$1&amp;";Version#"&amp;$B$1&amp;";Total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8" s="498">
        <f>[1]!HsGetValue("EssbaseCluster-1_CalRptg_CalRptg","Account#"&amp;$A18&amp;";Period#"&amp;K$12&amp;";Year#"&amp;K$11&amp;";Scenario#"&amp;$C$1&amp;";Version#"&amp;$B$1&amp;";Total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8" s="498">
        <f>[1]!HsGetValue("EssbaseCluster-1_CalRptg_CalRptg","Account#"&amp;$A18&amp;";Period#"&amp;L$12&amp;";Year#"&amp;L$11&amp;";Scenario#"&amp;$C$1&amp;";Version#"&amp;$B$1&amp;";Total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8" s="498">
        <f>[1]!HsGetValue("EssbaseCluster-1_CalRptg_CalRptg","Account#"&amp;$A18&amp;";Period#"&amp;M$12&amp;";Year#"&amp;M$11&amp;";Scenario#"&amp;$C$1&amp;";Version#"&amp;$B$1&amp;";Total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8" s="498">
        <f>[1]!HsGetValue("EssbaseCluster-1_CalRptg_CalRptg","Account#"&amp;$A18&amp;";Period#"&amp;N$12&amp;";Year#"&amp;N$11&amp;";Scenario#"&amp;$C$1&amp;";Version#"&amp;$B$1&amp;";Total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8" s="498">
        <f>[1]!HsGetValue("EssbaseCluster-1_CalRptg_CalRptg","Account#"&amp;$A18&amp;";Period#"&amp;O$12&amp;";Year#"&amp;O$11&amp;";Scenario#"&amp;$C$1&amp;";Version#"&amp;$B$1&amp;";Total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8" s="498">
        <f>[1]!HsGetValue("EssbaseCluster-1_CalRptg_CalRptg","Account#"&amp;$A18&amp;";Period#"&amp;P$12&amp;";Year#"&amp;P$11&amp;";Scenario#"&amp;$C$1&amp;";Version#"&amp;$B$1&amp;";Total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8" s="498">
        <f>[1]!HsGetValue("EssbaseCluster-1_CalRptg_CalRptg","Account#"&amp;$A18&amp;";Period#"&amp;Q$12&amp;";Year#"&amp;Q$11&amp;";Scenario#"&amp;$C$1&amp;";Version#"&amp;$B$1&amp;";Total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8" s="498">
        <f>[1]!HsGetValue("EssbaseCluster-1_CalRptg_CalRptg","Account#"&amp;$A18&amp;";Period#"&amp;R$12&amp;";Year#"&amp;R$11&amp;";Scenario#"&amp;$C$1&amp;";Version#"&amp;$B$1&amp;";Total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19" spans="1:18">
      <c r="A19" s="487" t="s">
        <v>331</v>
      </c>
      <c r="B19" s="498">
        <f>[1]!HsGetValue("EssbaseCluster-1_CalRptg_CalRptg","Account#"&amp;$A19&amp;";Period#"&amp;B$12&amp;";Year#"&amp;B$11&amp;";Scenario#"&amp;$C$1&amp;";Version#"&amp;$B$1&amp;";Total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19" s="498">
        <f>[1]!HsGetValue("EssbaseCluster-1_CalRptg_CalRptg","Account#"&amp;$A19&amp;";Period#"&amp;C$12&amp;";Year#"&amp;C$11&amp;";Scenario#"&amp;$C$1&amp;";Version#"&amp;$B$1&amp;";Total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19" s="498">
        <f>[1]!HsGetValue("EssbaseCluster-1_CalRptg_CalRptg","Account#"&amp;$A19&amp;";Period#"&amp;D$12&amp;";Year#"&amp;D$11&amp;";Scenario#"&amp;$C$1&amp;";Version#"&amp;$B$1&amp;";Total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19" s="498">
        <f>[1]!HsGetValue("EssbaseCluster-1_CalRptg_CalRptg","Account#"&amp;$A19&amp;";Period#"&amp;E$12&amp;";Year#"&amp;E$11&amp;";Scenario#"&amp;$C$1&amp;";Version#"&amp;$B$1&amp;";Total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19" s="498">
        <f>[1]!HsGetValue("EssbaseCluster-1_CalRptg_CalRptg","Account#"&amp;$A19&amp;";Period#"&amp;F$12&amp;";Year#"&amp;F$11&amp;";Scenario#"&amp;$C$1&amp;";Version#"&amp;$B$1&amp;";Total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19" s="498">
        <f>[1]!HsGetValue("EssbaseCluster-1_CalRptg_CalRptg","Account#"&amp;$A19&amp;";Period#"&amp;G$12&amp;";Year#"&amp;G$11&amp;";Scenario#"&amp;$C$1&amp;";Version#"&amp;$B$1&amp;";Total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19" s="498">
        <f>[1]!HsGetValue("EssbaseCluster-1_CalRptg_CalRptg","Account#"&amp;$A19&amp;";Period#"&amp;H$12&amp;";Year#"&amp;H$11&amp;";Scenario#"&amp;$C$1&amp;";Version#"&amp;$B$1&amp;";Total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19" s="498">
        <f>[1]!HsGetValue("EssbaseCluster-1_CalRptg_CalRptg","Account#"&amp;$A19&amp;";Period#"&amp;I$12&amp;";Year#"&amp;I$11&amp;";Scenario#"&amp;$C$1&amp;";Version#"&amp;$B$1&amp;";Total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19" s="498">
        <f>[1]!HsGetValue("EssbaseCluster-1_CalRptg_CalRptg","Account#"&amp;$A19&amp;";Period#"&amp;J$12&amp;";Year#"&amp;J$11&amp;";Scenario#"&amp;$C$1&amp;";Version#"&amp;$B$1&amp;";Total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19" s="498">
        <f>[1]!HsGetValue("EssbaseCluster-1_CalRptg_CalRptg","Account#"&amp;$A19&amp;";Period#"&amp;K$12&amp;";Year#"&amp;K$11&amp;";Scenario#"&amp;$C$1&amp;";Version#"&amp;$B$1&amp;";Total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19" s="498">
        <f>[1]!HsGetValue("EssbaseCluster-1_CalRptg_CalRptg","Account#"&amp;$A19&amp;";Period#"&amp;L$12&amp;";Year#"&amp;L$11&amp;";Scenario#"&amp;$C$1&amp;";Version#"&amp;$B$1&amp;";Total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19" s="498">
        <f>[1]!HsGetValue("EssbaseCluster-1_CalRptg_CalRptg","Account#"&amp;$A19&amp;";Period#"&amp;M$12&amp;";Year#"&amp;M$11&amp;";Scenario#"&amp;$C$1&amp;";Version#"&amp;$B$1&amp;";Total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19" s="498">
        <f>[1]!HsGetValue("EssbaseCluster-1_CalRptg_CalRptg","Account#"&amp;$A19&amp;";Period#"&amp;N$12&amp;";Year#"&amp;N$11&amp;";Scenario#"&amp;$C$1&amp;";Version#"&amp;$B$1&amp;";Total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19" s="498">
        <f>[1]!HsGetValue("EssbaseCluster-1_CalRptg_CalRptg","Account#"&amp;$A19&amp;";Period#"&amp;O$12&amp;";Year#"&amp;O$11&amp;";Scenario#"&amp;$C$1&amp;";Version#"&amp;$B$1&amp;";Total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19" s="498">
        <f>[1]!HsGetValue("EssbaseCluster-1_CalRptg_CalRptg","Account#"&amp;$A19&amp;";Period#"&amp;P$12&amp;";Year#"&amp;P$11&amp;";Scenario#"&amp;$C$1&amp;";Version#"&amp;$B$1&amp;";Total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19" s="498">
        <f>[1]!HsGetValue("EssbaseCluster-1_CalRptg_CalRptg","Account#"&amp;$A19&amp;";Period#"&amp;Q$12&amp;";Year#"&amp;Q$11&amp;";Scenario#"&amp;$C$1&amp;";Version#"&amp;$B$1&amp;";Total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19" s="498">
        <f>[1]!HsGetValue("EssbaseCluster-1_CalRptg_CalRptg","Account#"&amp;$A19&amp;";Period#"&amp;R$12&amp;";Year#"&amp;R$11&amp;";Scenario#"&amp;$C$1&amp;";Version#"&amp;$B$1&amp;";Total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0" spans="1:18">
      <c r="A20" s="487" t="s">
        <v>332</v>
      </c>
      <c r="B20" s="498">
        <f>[1]!HsGetValue("EssbaseCluster-1_CalRptg_CalRptg","Account#"&amp;$A20&amp;";Period#"&amp;B$12&amp;";Year#"&amp;B$11&amp;";Scenario#"&amp;$C$1&amp;";Version#"&amp;$B$1&amp;";Total Entity#"&amp;$A$9&amp;";Fund#"&amp;$B$9&amp;";Chart1#"&amp;$F$9&amp;";Chart2#"&amp;$G$9&amp;";Time_Series#"&amp;$I$1&amp;"")</f>
        <v>-3200</v>
      </c>
      <c r="C20" s="498">
        <f>[1]!HsGetValue("EssbaseCluster-1_CalRptg_CalRptg","Account#"&amp;$A20&amp;";Period#"&amp;C$12&amp;";Year#"&amp;C$11&amp;";Scenario#"&amp;$C$1&amp;";Version#"&amp;$B$1&amp;";Total Entity#"&amp;$A$9&amp;";Fund#"&amp;$B$9&amp;";Chart1#"&amp;$F$9&amp;";Chart2#"&amp;$G$9&amp;";Time_Series#"&amp;$I$1&amp;"")</f>
        <v>-7200</v>
      </c>
      <c r="D20" s="498">
        <f>[1]!HsGetValue("EssbaseCluster-1_CalRptg_CalRptg","Account#"&amp;$A20&amp;";Period#"&amp;D$12&amp;";Year#"&amp;D$11&amp;";Scenario#"&amp;$C$1&amp;";Version#"&amp;$B$1&amp;";Total Entity#"&amp;$A$9&amp;";Fund#"&amp;$B$9&amp;";Chart1#"&amp;$F$9&amp;";Chart2#"&amp;$G$9&amp;";Time_Series#"&amp;$I$1&amp;"")</f>
        <v>-13700</v>
      </c>
      <c r="E20" s="498">
        <f>[1]!HsGetValue("EssbaseCluster-1_CalRptg_CalRptg","Account#"&amp;$A20&amp;";Period#"&amp;E$12&amp;";Year#"&amp;E$11&amp;";Scenario#"&amp;$C$1&amp;";Version#"&amp;$B$1&amp;";Total Entity#"&amp;$A$9&amp;";Fund#"&amp;$B$9&amp;";Chart1#"&amp;$F$9&amp;";Chart2#"&amp;$G$9&amp;";Time_Series#"&amp;$I$1&amp;"")</f>
        <v>-91000</v>
      </c>
      <c r="F20" s="498">
        <f>[1]!HsGetValue("EssbaseCluster-1_CalRptg_CalRptg","Account#"&amp;$A20&amp;";Period#"&amp;F$12&amp;";Year#"&amp;F$11&amp;";Scenario#"&amp;$C$1&amp;";Version#"&amp;$B$1&amp;";Total Entity#"&amp;$A$9&amp;";Fund#"&amp;$B$9&amp;";Chart1#"&amp;$F$9&amp;";Chart2#"&amp;$G$9&amp;";Time_Series#"&amp;$I$1&amp;"")</f>
        <v>-13200</v>
      </c>
      <c r="G20" s="498">
        <f>[1]!HsGetValue("EssbaseCluster-1_CalRptg_CalRptg","Account#"&amp;$A20&amp;";Period#"&amp;G$12&amp;";Year#"&amp;G$11&amp;";Scenario#"&amp;$C$1&amp;";Version#"&amp;$B$1&amp;";Total Entity#"&amp;$A$9&amp;";Fund#"&amp;$B$9&amp;";Chart1#"&amp;$F$9&amp;";Chart2#"&amp;$G$9&amp;";Time_Series#"&amp;$I$1&amp;"")</f>
        <v>-8700</v>
      </c>
      <c r="H20" s="498">
        <f>[1]!HsGetValue("EssbaseCluster-1_CalRptg_CalRptg","Account#"&amp;$A20&amp;";Period#"&amp;H$12&amp;";Year#"&amp;H$11&amp;";Scenario#"&amp;$C$1&amp;";Version#"&amp;$B$1&amp;";Total Entity#"&amp;$A$9&amp;";Fund#"&amp;$B$9&amp;";Chart1#"&amp;$F$9&amp;";Chart2#"&amp;$G$9&amp;";Time_Series#"&amp;$I$1&amp;"")</f>
        <v>-9300</v>
      </c>
      <c r="I20" s="498">
        <f>[1]!HsGetValue("EssbaseCluster-1_CalRptg_CalRptg","Account#"&amp;$A20&amp;";Period#"&amp;I$12&amp;";Year#"&amp;I$11&amp;";Scenario#"&amp;$C$1&amp;";Version#"&amp;$B$1&amp;";Total Entity#"&amp;$A$9&amp;";Fund#"&amp;$B$9&amp;";Chart1#"&amp;$F$9&amp;";Chart2#"&amp;$G$9&amp;";Time_Series#"&amp;$I$1&amp;"")</f>
        <v>-2800</v>
      </c>
      <c r="J20" s="498">
        <f>[1]!HsGetValue("EssbaseCluster-1_CalRptg_CalRptg","Account#"&amp;$A20&amp;";Period#"&amp;J$12&amp;";Year#"&amp;J$11&amp;";Scenario#"&amp;$C$1&amp;";Version#"&amp;$B$1&amp;";Total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0" s="498">
        <f>[1]!HsGetValue("EssbaseCluster-1_CalRptg_CalRptg","Account#"&amp;$A20&amp;";Period#"&amp;K$12&amp;";Year#"&amp;K$11&amp;";Scenario#"&amp;$C$1&amp;";Version#"&amp;$B$1&amp;";Total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0" s="498">
        <f>[1]!HsGetValue("EssbaseCluster-1_CalRptg_CalRptg","Account#"&amp;$A20&amp;";Period#"&amp;L$12&amp;";Year#"&amp;L$11&amp;";Scenario#"&amp;$C$1&amp;";Version#"&amp;$B$1&amp;";Total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0" s="498">
        <f>[1]!HsGetValue("EssbaseCluster-1_CalRptg_CalRptg","Account#"&amp;$A20&amp;";Period#"&amp;M$12&amp;";Year#"&amp;M$11&amp;";Scenario#"&amp;$C$1&amp;";Version#"&amp;$B$1&amp;";Total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0" s="498">
        <f>[1]!HsGetValue("EssbaseCluster-1_CalRptg_CalRptg","Account#"&amp;$A20&amp;";Period#"&amp;N$12&amp;";Year#"&amp;N$11&amp;";Scenario#"&amp;$C$1&amp;";Version#"&amp;$B$1&amp;";Total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0" s="498">
        <f>[1]!HsGetValue("EssbaseCluster-1_CalRptg_CalRptg","Account#"&amp;$A20&amp;";Period#"&amp;O$12&amp;";Year#"&amp;O$11&amp;";Scenario#"&amp;$C$1&amp;";Version#"&amp;$B$1&amp;";Total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0" s="498">
        <f>[1]!HsGetValue("EssbaseCluster-1_CalRptg_CalRptg","Account#"&amp;$A20&amp;";Period#"&amp;P$12&amp;";Year#"&amp;P$11&amp;";Scenario#"&amp;$C$1&amp;";Version#"&amp;$B$1&amp;";Total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0" s="498">
        <f>[1]!HsGetValue("EssbaseCluster-1_CalRptg_CalRptg","Account#"&amp;$A20&amp;";Period#"&amp;Q$12&amp;";Year#"&amp;Q$11&amp;";Scenario#"&amp;$C$1&amp;";Version#"&amp;$B$1&amp;";Total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0" s="498">
        <f>[1]!HsGetValue("EssbaseCluster-1_CalRptg_CalRptg","Account#"&amp;$A20&amp;";Period#"&amp;R$12&amp;";Year#"&amp;R$11&amp;";Scenario#"&amp;$C$1&amp;";Version#"&amp;$B$1&amp;";Total Entity#"&amp;$A$9&amp;";Fund#"&amp;$B$9&amp;";Chart1#"&amp;$F$9&amp;";Chart2#"&amp;$G$9&amp;";Time_Series#"&amp;$I$1&amp;"")</f>
        <v>-34000</v>
      </c>
    </row>
    <row r="21" spans="1:18">
      <c r="A21" s="487" t="s">
        <v>333</v>
      </c>
      <c r="B21" s="498">
        <f>[1]!HsGetValue("EssbaseCluster-1_CalRptg_CalRptg","Account#"&amp;$A21&amp;";Period#"&amp;B$12&amp;";Year#"&amp;B$11&amp;";Scenario#"&amp;$C$1&amp;";Version#"&amp;$B$1&amp;";Total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1" s="498">
        <f>[1]!HsGetValue("EssbaseCluster-1_CalRptg_CalRptg","Account#"&amp;$A21&amp;";Period#"&amp;C$12&amp;";Year#"&amp;C$11&amp;";Scenario#"&amp;$C$1&amp;";Version#"&amp;$B$1&amp;";Total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1" s="498">
        <f>[1]!HsGetValue("EssbaseCluster-1_CalRptg_CalRptg","Account#"&amp;$A21&amp;";Period#"&amp;D$12&amp;";Year#"&amp;D$11&amp;";Scenario#"&amp;$C$1&amp;";Version#"&amp;$B$1&amp;";Total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1" s="498">
        <f>[1]!HsGetValue("EssbaseCluster-1_CalRptg_CalRptg","Account#"&amp;$A21&amp;";Period#"&amp;E$12&amp;";Year#"&amp;E$11&amp;";Scenario#"&amp;$C$1&amp;";Version#"&amp;$B$1&amp;";Total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1" s="498">
        <f>[1]!HsGetValue("EssbaseCluster-1_CalRptg_CalRptg","Account#"&amp;$A21&amp;";Period#"&amp;F$12&amp;";Year#"&amp;F$11&amp;";Scenario#"&amp;$C$1&amp;";Version#"&amp;$B$1&amp;";Total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1" s="498">
        <f>[1]!HsGetValue("EssbaseCluster-1_CalRptg_CalRptg","Account#"&amp;$A21&amp;";Period#"&amp;G$12&amp;";Year#"&amp;G$11&amp;";Scenario#"&amp;$C$1&amp;";Version#"&amp;$B$1&amp;";Total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1" s="498">
        <f>[1]!HsGetValue("EssbaseCluster-1_CalRptg_CalRptg","Account#"&amp;$A21&amp;";Period#"&amp;H$12&amp;";Year#"&amp;H$11&amp;";Scenario#"&amp;$C$1&amp;";Version#"&amp;$B$1&amp;";Total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1" s="498">
        <f>[1]!HsGetValue("EssbaseCluster-1_CalRptg_CalRptg","Account#"&amp;$A21&amp;";Period#"&amp;I$12&amp;";Year#"&amp;I$11&amp;";Scenario#"&amp;$C$1&amp;";Version#"&amp;$B$1&amp;";Total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1" s="498">
        <f>[1]!HsGetValue("EssbaseCluster-1_CalRptg_CalRptg","Account#"&amp;$A21&amp;";Period#"&amp;J$12&amp;";Year#"&amp;J$11&amp;";Scenario#"&amp;$C$1&amp;";Version#"&amp;$B$1&amp;";Total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1" s="498">
        <f>[1]!HsGetValue("EssbaseCluster-1_CalRptg_CalRptg","Account#"&amp;$A21&amp;";Period#"&amp;K$12&amp;";Year#"&amp;K$11&amp;";Scenario#"&amp;$C$1&amp;";Version#"&amp;$B$1&amp;";Total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1" s="498">
        <f>[1]!HsGetValue("EssbaseCluster-1_CalRptg_CalRptg","Account#"&amp;$A21&amp;";Period#"&amp;L$12&amp;";Year#"&amp;L$11&amp;";Scenario#"&amp;$C$1&amp;";Version#"&amp;$B$1&amp;";Total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1" s="498">
        <f>[1]!HsGetValue("EssbaseCluster-1_CalRptg_CalRptg","Account#"&amp;$A21&amp;";Period#"&amp;M$12&amp;";Year#"&amp;M$11&amp;";Scenario#"&amp;$C$1&amp;";Version#"&amp;$B$1&amp;";Total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1" s="498">
        <f>[1]!HsGetValue("EssbaseCluster-1_CalRptg_CalRptg","Account#"&amp;$A21&amp;";Period#"&amp;N$12&amp;";Year#"&amp;N$11&amp;";Scenario#"&amp;$C$1&amp;";Version#"&amp;$B$1&amp;";Total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1" s="498">
        <f>[1]!HsGetValue("EssbaseCluster-1_CalRptg_CalRptg","Account#"&amp;$A21&amp;";Period#"&amp;O$12&amp;";Year#"&amp;O$11&amp;";Scenario#"&amp;$C$1&amp;";Version#"&amp;$B$1&amp;";Total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1" s="498">
        <f>[1]!HsGetValue("EssbaseCluster-1_CalRptg_CalRptg","Account#"&amp;$A21&amp;";Period#"&amp;P$12&amp;";Year#"&amp;P$11&amp;";Scenario#"&amp;$C$1&amp;";Version#"&amp;$B$1&amp;";Total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1" s="498">
        <f>[1]!HsGetValue("EssbaseCluster-1_CalRptg_CalRptg","Account#"&amp;$A21&amp;";Period#"&amp;Q$12&amp;";Year#"&amp;Q$11&amp;";Scenario#"&amp;$C$1&amp;";Version#"&amp;$B$1&amp;";Total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1" s="498">
        <f>[1]!HsGetValue("EssbaseCluster-1_CalRptg_CalRptg","Account#"&amp;$A21&amp;";Period#"&amp;R$12&amp;";Year#"&amp;R$11&amp;";Scenario#"&amp;$C$1&amp;";Version#"&amp;$B$1&amp;";Total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2" spans="1:18">
      <c r="A22" s="487" t="s">
        <v>334</v>
      </c>
      <c r="B22" s="498">
        <f>[1]!HsGetValue("EssbaseCluster-1_CalRptg_CalRptg","Account#"&amp;$A22&amp;";Period#"&amp;B$12&amp;";Year#"&amp;B$11&amp;";Scenario#"&amp;$C$1&amp;";Version#"&amp;$B$1&amp;";Total Entity#"&amp;$A$9&amp;";Fund#"&amp;$B$9&amp;";Chart1#"&amp;$F$9&amp;";Chart2#"&amp;$G$9&amp;";Time_Series#"&amp;$I$1&amp;"")</f>
        <v>199.78</v>
      </c>
      <c r="C22" s="498">
        <f>[1]!HsGetValue("EssbaseCluster-1_CalRptg_CalRptg","Account#"&amp;$A22&amp;";Period#"&amp;C$12&amp;";Year#"&amp;C$11&amp;";Scenario#"&amp;$C$1&amp;";Version#"&amp;$B$1&amp;";Total Entity#"&amp;$A$9&amp;";Fund#"&amp;$B$9&amp;";Chart1#"&amp;$F$9&amp;";Chart2#"&amp;$G$9&amp;";Time_Series#"&amp;$I$1&amp;"")</f>
        <v>366.46</v>
      </c>
      <c r="D22" s="498">
        <f>[1]!HsGetValue("EssbaseCluster-1_CalRptg_CalRptg","Account#"&amp;$A22&amp;";Period#"&amp;D$12&amp;";Year#"&amp;D$11&amp;";Scenario#"&amp;$C$1&amp;";Version#"&amp;$B$1&amp;";Total Entity#"&amp;$A$9&amp;";Fund#"&amp;$B$9&amp;";Chart1#"&amp;$F$9&amp;";Chart2#"&amp;$G$9&amp;";Time_Series#"&amp;$I$1&amp;"")</f>
        <v>963.04</v>
      </c>
      <c r="E22" s="498">
        <f>[1]!HsGetValue("EssbaseCluster-1_CalRptg_CalRptg","Account#"&amp;$A22&amp;";Period#"&amp;E$12&amp;";Year#"&amp;E$11&amp;";Scenario#"&amp;$C$1&amp;";Version#"&amp;$B$1&amp;";Total Entity#"&amp;$A$9&amp;";Fund#"&amp;$B$9&amp;";Chart1#"&amp;$F$9&amp;";Chart2#"&amp;$G$9&amp;";Time_Series#"&amp;$I$1&amp;"")</f>
        <v>21380.350000000002</v>
      </c>
      <c r="F22" s="498">
        <f>[1]!HsGetValue("EssbaseCluster-1_CalRptg_CalRptg","Account#"&amp;$A22&amp;";Period#"&amp;F$12&amp;";Year#"&amp;F$11&amp;";Scenario#"&amp;$C$1&amp;";Version#"&amp;$B$1&amp;";Total Entity#"&amp;$A$9&amp;";Fund#"&amp;$B$9&amp;";Chart1#"&amp;$F$9&amp;";Chart2#"&amp;$G$9&amp;";Time_Series#"&amp;$I$1&amp;"")</f>
        <v>607.61</v>
      </c>
      <c r="G22" s="498">
        <f>[1]!HsGetValue("EssbaseCluster-1_CalRptg_CalRptg","Account#"&amp;$A22&amp;";Period#"&amp;G$12&amp;";Year#"&amp;G$11&amp;";Scenario#"&amp;$C$1&amp;";Version#"&amp;$B$1&amp;";Total Entity#"&amp;$A$9&amp;";Fund#"&amp;$B$9&amp;";Chart1#"&amp;$F$9&amp;";Chart2#"&amp;$G$9&amp;";Time_Series#"&amp;$I$1&amp;"")</f>
        <v>9753.65</v>
      </c>
      <c r="H22" s="498">
        <f>[1]!HsGetValue("EssbaseCluster-1_CalRptg_CalRptg","Account#"&amp;$A22&amp;";Period#"&amp;H$12&amp;";Year#"&amp;H$11&amp;";Scenario#"&amp;$C$1&amp;";Version#"&amp;$B$1&amp;";Total Entity#"&amp;$A$9&amp;";Fund#"&amp;$B$9&amp;";Chart1#"&amp;$F$9&amp;";Chart2#"&amp;$G$9&amp;";Time_Series#"&amp;$I$1&amp;"")</f>
        <v>2268.33</v>
      </c>
      <c r="I22" s="498">
        <f>[1]!HsGetValue("EssbaseCluster-1_CalRptg_CalRptg","Account#"&amp;$A22&amp;";Period#"&amp;I$12&amp;";Year#"&amp;I$11&amp;";Scenario#"&amp;$C$1&amp;";Version#"&amp;$B$1&amp;";Total Entity#"&amp;$A$9&amp;";Fund#"&amp;$B$9&amp;";Chart1#"&amp;$F$9&amp;";Chart2#"&amp;$G$9&amp;";Time_Series#"&amp;$I$1&amp;"")</f>
        <v>1710.28</v>
      </c>
      <c r="J22" s="498">
        <f>[1]!HsGetValue("EssbaseCluster-1_CalRptg_CalRptg","Account#"&amp;$A22&amp;";Period#"&amp;J$12&amp;";Year#"&amp;J$11&amp;";Scenario#"&amp;$C$1&amp;";Version#"&amp;$B$1&amp;";Total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2" s="498">
        <f>[1]!HsGetValue("EssbaseCluster-1_CalRptg_CalRptg","Account#"&amp;$A22&amp;";Period#"&amp;K$12&amp;";Year#"&amp;K$11&amp;";Scenario#"&amp;$C$1&amp;";Version#"&amp;$B$1&amp;";Total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2" s="498">
        <f>[1]!HsGetValue("EssbaseCluster-1_CalRptg_CalRptg","Account#"&amp;$A22&amp;";Period#"&amp;L$12&amp;";Year#"&amp;L$11&amp;";Scenario#"&amp;$C$1&amp;";Version#"&amp;$B$1&amp;";Total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2" s="498">
        <f>[1]!HsGetValue("EssbaseCluster-1_CalRptg_CalRptg","Account#"&amp;$A22&amp;";Period#"&amp;M$12&amp;";Year#"&amp;M$11&amp;";Scenario#"&amp;$C$1&amp;";Version#"&amp;$B$1&amp;";Total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2" s="498">
        <f>[1]!HsGetValue("EssbaseCluster-1_CalRptg_CalRptg","Account#"&amp;$A22&amp;";Period#"&amp;N$12&amp;";Year#"&amp;N$11&amp;";Scenario#"&amp;$C$1&amp;";Version#"&amp;$B$1&amp;";Total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2" s="498">
        <f>[1]!HsGetValue("EssbaseCluster-1_CalRptg_CalRptg","Account#"&amp;$A22&amp;";Period#"&amp;O$12&amp;";Year#"&amp;O$11&amp;";Scenario#"&amp;$C$1&amp;";Version#"&amp;$B$1&amp;";Total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2" s="498">
        <f>[1]!HsGetValue("EssbaseCluster-1_CalRptg_CalRptg","Account#"&amp;$A22&amp;";Period#"&amp;P$12&amp;";Year#"&amp;P$11&amp;";Scenario#"&amp;$C$1&amp;";Version#"&amp;$B$1&amp;";Total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2" s="498">
        <f>[1]!HsGetValue("EssbaseCluster-1_CalRptg_CalRptg","Account#"&amp;$A22&amp;";Period#"&amp;Q$12&amp;";Year#"&amp;Q$11&amp;";Scenario#"&amp;$C$1&amp;";Version#"&amp;$B$1&amp;";Total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2" s="498">
        <f>[1]!HsGetValue("EssbaseCluster-1_CalRptg_CalRptg","Account#"&amp;$A22&amp;";Period#"&amp;R$12&amp;";Year#"&amp;R$11&amp;";Scenario#"&amp;$C$1&amp;";Version#"&amp;$B$1&amp;";Total Entity#"&amp;$A$9&amp;";Fund#"&amp;$B$9&amp;";Chart1#"&amp;$F$9&amp;";Chart2#"&amp;$G$9&amp;";Time_Series#"&amp;$I$1&amp;"")</f>
        <v>14339.869999999999</v>
      </c>
    </row>
    <row r="23" spans="1:18">
      <c r="A23" s="487" t="s">
        <v>335</v>
      </c>
      <c r="B23" s="498">
        <f>[1]!HsGetValue("EssbaseCluster-1_CalRptg_CalRptg","Account#"&amp;$A23&amp;";Period#"&amp;B$12&amp;";Year#"&amp;B$11&amp;";Scenario#"&amp;$C$1&amp;";Version#"&amp;$B$1&amp;";Total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3" s="498">
        <f>[1]!HsGetValue("EssbaseCluster-1_CalRptg_CalRptg","Account#"&amp;$A23&amp;";Period#"&amp;C$12&amp;";Year#"&amp;C$11&amp;";Scenario#"&amp;$C$1&amp;";Version#"&amp;$B$1&amp;";Total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3" s="498">
        <f>[1]!HsGetValue("EssbaseCluster-1_CalRptg_CalRptg","Account#"&amp;$A23&amp;";Period#"&amp;D$12&amp;";Year#"&amp;D$11&amp;";Scenario#"&amp;$C$1&amp;";Version#"&amp;$B$1&amp;";Total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3" s="498">
        <f>[1]!HsGetValue("EssbaseCluster-1_CalRptg_CalRptg","Account#"&amp;$A23&amp;";Period#"&amp;E$12&amp;";Year#"&amp;E$11&amp;";Scenario#"&amp;$C$1&amp;";Version#"&amp;$B$1&amp;";Total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3" s="498">
        <f>[1]!HsGetValue("EssbaseCluster-1_CalRptg_CalRptg","Account#"&amp;$A23&amp;";Period#"&amp;F$12&amp;";Year#"&amp;F$11&amp;";Scenario#"&amp;$C$1&amp;";Version#"&amp;$B$1&amp;";Total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3" s="498">
        <f>[1]!HsGetValue("EssbaseCluster-1_CalRptg_CalRptg","Account#"&amp;$A23&amp;";Period#"&amp;G$12&amp;";Year#"&amp;G$11&amp;";Scenario#"&amp;$C$1&amp;";Version#"&amp;$B$1&amp;";Total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3" s="498">
        <f>[1]!HsGetValue("EssbaseCluster-1_CalRptg_CalRptg","Account#"&amp;$A23&amp;";Period#"&amp;H$12&amp;";Year#"&amp;H$11&amp;";Scenario#"&amp;$C$1&amp;";Version#"&amp;$B$1&amp;";Total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3" s="498">
        <f>[1]!HsGetValue("EssbaseCluster-1_CalRptg_CalRptg","Account#"&amp;$A23&amp;";Period#"&amp;I$12&amp;";Year#"&amp;I$11&amp;";Scenario#"&amp;$C$1&amp;";Version#"&amp;$B$1&amp;";Total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3" s="498">
        <f>[1]!HsGetValue("EssbaseCluster-1_CalRptg_CalRptg","Account#"&amp;$A23&amp;";Period#"&amp;J$12&amp;";Year#"&amp;J$11&amp;";Scenario#"&amp;$C$1&amp;";Version#"&amp;$B$1&amp;";Total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3" s="498">
        <f>[1]!HsGetValue("EssbaseCluster-1_CalRptg_CalRptg","Account#"&amp;$A23&amp;";Period#"&amp;K$12&amp;";Year#"&amp;K$11&amp;";Scenario#"&amp;$C$1&amp;";Version#"&amp;$B$1&amp;";Total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3" s="498">
        <f>[1]!HsGetValue("EssbaseCluster-1_CalRptg_CalRptg","Account#"&amp;$A23&amp;";Period#"&amp;L$12&amp;";Year#"&amp;L$11&amp;";Scenario#"&amp;$C$1&amp;";Version#"&amp;$B$1&amp;";Total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3" s="498">
        <f>[1]!HsGetValue("EssbaseCluster-1_CalRptg_CalRptg","Account#"&amp;$A23&amp;";Period#"&amp;M$12&amp;";Year#"&amp;M$11&amp;";Scenario#"&amp;$C$1&amp;";Version#"&amp;$B$1&amp;";Total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3" s="498">
        <f>[1]!HsGetValue("EssbaseCluster-1_CalRptg_CalRptg","Account#"&amp;$A23&amp;";Period#"&amp;N$12&amp;";Year#"&amp;N$11&amp;";Scenario#"&amp;$C$1&amp;";Version#"&amp;$B$1&amp;";Total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3" s="498">
        <f>[1]!HsGetValue("EssbaseCluster-1_CalRptg_CalRptg","Account#"&amp;$A23&amp;";Period#"&amp;O$12&amp;";Year#"&amp;O$11&amp;";Scenario#"&amp;$C$1&amp;";Version#"&amp;$B$1&amp;";Total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3" s="498">
        <f>[1]!HsGetValue("EssbaseCluster-1_CalRptg_CalRptg","Account#"&amp;$A23&amp;";Period#"&amp;P$12&amp;";Year#"&amp;P$11&amp;";Scenario#"&amp;$C$1&amp;";Version#"&amp;$B$1&amp;";Total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3" s="498">
        <f>[1]!HsGetValue("EssbaseCluster-1_CalRptg_CalRptg","Account#"&amp;$A23&amp;";Period#"&amp;Q$12&amp;";Year#"&amp;Q$11&amp;";Scenario#"&amp;$C$1&amp;";Version#"&amp;$B$1&amp;";Total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3" s="498">
        <f>[1]!HsGetValue("EssbaseCluster-1_CalRptg_CalRptg","Account#"&amp;$A23&amp;";Period#"&amp;R$12&amp;";Year#"&amp;R$11&amp;";Scenario#"&amp;$C$1&amp;";Version#"&amp;$B$1&amp;";Total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4" spans="1:18">
      <c r="A24" s="487" t="s">
        <v>336</v>
      </c>
      <c r="B24" s="498">
        <f>[1]!HsGetValue("EssbaseCluster-1_CalRptg_CalRptg","Account#"&amp;$A24&amp;";Period#"&amp;B$12&amp;";Year#"&amp;B$11&amp;";Scenario#"&amp;$C$1&amp;";Version#"&amp;$B$1&amp;";Total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4" s="498">
        <f>[1]!HsGetValue("EssbaseCluster-1_CalRptg_CalRptg","Account#"&amp;$A24&amp;";Period#"&amp;C$12&amp;";Year#"&amp;C$11&amp;";Scenario#"&amp;$C$1&amp;";Version#"&amp;$B$1&amp;";Total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4" s="498">
        <f>[1]!HsGetValue("EssbaseCluster-1_CalRptg_CalRptg","Account#"&amp;$A24&amp;";Period#"&amp;D$12&amp;";Year#"&amp;D$11&amp;";Scenario#"&amp;$C$1&amp;";Version#"&amp;$B$1&amp;";Total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4" s="498">
        <f>[1]!HsGetValue("EssbaseCluster-1_CalRptg_CalRptg","Account#"&amp;$A24&amp;";Period#"&amp;E$12&amp;";Year#"&amp;E$11&amp;";Scenario#"&amp;$C$1&amp;";Version#"&amp;$B$1&amp;";Total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4" s="498">
        <f>[1]!HsGetValue("EssbaseCluster-1_CalRptg_CalRptg","Account#"&amp;$A24&amp;";Period#"&amp;F$12&amp;";Year#"&amp;F$11&amp;";Scenario#"&amp;$C$1&amp;";Version#"&amp;$B$1&amp;";Total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4" s="498">
        <f>[1]!HsGetValue("EssbaseCluster-1_CalRptg_CalRptg","Account#"&amp;$A24&amp;";Period#"&amp;G$12&amp;";Year#"&amp;G$11&amp;";Scenario#"&amp;$C$1&amp;";Version#"&amp;$B$1&amp;";Total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4" s="498">
        <f>[1]!HsGetValue("EssbaseCluster-1_CalRptg_CalRptg","Account#"&amp;$A24&amp;";Period#"&amp;H$12&amp;";Year#"&amp;H$11&amp;";Scenario#"&amp;$C$1&amp;";Version#"&amp;$B$1&amp;";Total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4" s="498">
        <f>[1]!HsGetValue("EssbaseCluster-1_CalRptg_CalRptg","Account#"&amp;$A24&amp;";Period#"&amp;I$12&amp;";Year#"&amp;I$11&amp;";Scenario#"&amp;$C$1&amp;";Version#"&amp;$B$1&amp;";Total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4" s="498">
        <f>[1]!HsGetValue("EssbaseCluster-1_CalRptg_CalRptg","Account#"&amp;$A24&amp;";Period#"&amp;J$12&amp;";Year#"&amp;J$11&amp;";Scenario#"&amp;$C$1&amp;";Version#"&amp;$B$1&amp;";Total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4" s="498">
        <f>[1]!HsGetValue("EssbaseCluster-1_CalRptg_CalRptg","Account#"&amp;$A24&amp;";Period#"&amp;K$12&amp;";Year#"&amp;K$11&amp;";Scenario#"&amp;$C$1&amp;";Version#"&amp;$B$1&amp;";Total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4" s="498">
        <f>[1]!HsGetValue("EssbaseCluster-1_CalRptg_CalRptg","Account#"&amp;$A24&amp;";Period#"&amp;L$12&amp;";Year#"&amp;L$11&amp;";Scenario#"&amp;$C$1&amp;";Version#"&amp;$B$1&amp;";Total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4" s="498">
        <f>[1]!HsGetValue("EssbaseCluster-1_CalRptg_CalRptg","Account#"&amp;$A24&amp;";Period#"&amp;M$12&amp;";Year#"&amp;M$11&amp;";Scenario#"&amp;$C$1&amp;";Version#"&amp;$B$1&amp;";Total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4" s="498">
        <f>[1]!HsGetValue("EssbaseCluster-1_CalRptg_CalRptg","Account#"&amp;$A24&amp;";Period#"&amp;N$12&amp;";Year#"&amp;N$11&amp;";Scenario#"&amp;$C$1&amp;";Version#"&amp;$B$1&amp;";Total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4" s="498">
        <f>[1]!HsGetValue("EssbaseCluster-1_CalRptg_CalRptg","Account#"&amp;$A24&amp;";Period#"&amp;O$12&amp;";Year#"&amp;O$11&amp;";Scenario#"&amp;$C$1&amp;";Version#"&amp;$B$1&amp;";Total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4" s="498">
        <f>[1]!HsGetValue("EssbaseCluster-1_CalRptg_CalRptg","Account#"&amp;$A24&amp;";Period#"&amp;P$12&amp;";Year#"&amp;P$11&amp;";Scenario#"&amp;$C$1&amp;";Version#"&amp;$B$1&amp;";Total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4" s="498">
        <f>[1]!HsGetValue("EssbaseCluster-1_CalRptg_CalRptg","Account#"&amp;$A24&amp;";Period#"&amp;Q$12&amp;";Year#"&amp;Q$11&amp;";Scenario#"&amp;$C$1&amp;";Version#"&amp;$B$1&amp;";Total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4" s="498">
        <f>[1]!HsGetValue("EssbaseCluster-1_CalRptg_CalRptg","Account#"&amp;$A24&amp;";Period#"&amp;R$12&amp;";Year#"&amp;R$11&amp;";Scenario#"&amp;$C$1&amp;";Version#"&amp;$B$1&amp;";Total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5" spans="1:18">
      <c r="A25" s="487" t="s">
        <v>337</v>
      </c>
      <c r="B25" s="498">
        <f>[1]!HsGetValue("EssbaseCluster-1_CalRptg_CalRptg","Account#"&amp;$A25&amp;";Period#"&amp;B$12&amp;";Year#"&amp;B$11&amp;";Scenario#"&amp;$C$1&amp;";Version#"&amp;$B$1&amp;";Total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5" s="498">
        <f>[1]!HsGetValue("EssbaseCluster-1_CalRptg_CalRptg","Account#"&amp;$A25&amp;";Period#"&amp;C$12&amp;";Year#"&amp;C$11&amp;";Scenario#"&amp;$C$1&amp;";Version#"&amp;$B$1&amp;";Total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5" s="498">
        <f>[1]!HsGetValue("EssbaseCluster-1_CalRptg_CalRptg","Account#"&amp;$A25&amp;";Period#"&amp;D$12&amp;";Year#"&amp;D$11&amp;";Scenario#"&amp;$C$1&amp;";Version#"&amp;$B$1&amp;";Total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5" s="498">
        <f>[1]!HsGetValue("EssbaseCluster-1_CalRptg_CalRptg","Account#"&amp;$A25&amp;";Period#"&amp;E$12&amp;";Year#"&amp;E$11&amp;";Scenario#"&amp;$C$1&amp;";Version#"&amp;$B$1&amp;";Total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5" s="498">
        <f>[1]!HsGetValue("EssbaseCluster-1_CalRptg_CalRptg","Account#"&amp;$A25&amp;";Period#"&amp;F$12&amp;";Year#"&amp;F$11&amp;";Scenario#"&amp;$C$1&amp;";Version#"&amp;$B$1&amp;";Total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5" s="498">
        <f>[1]!HsGetValue("EssbaseCluster-1_CalRptg_CalRptg","Account#"&amp;$A25&amp;";Period#"&amp;G$12&amp;";Year#"&amp;G$11&amp;";Scenario#"&amp;$C$1&amp;";Version#"&amp;$B$1&amp;";Total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5" s="498">
        <f>[1]!HsGetValue("EssbaseCluster-1_CalRptg_CalRptg","Account#"&amp;$A25&amp;";Period#"&amp;H$12&amp;";Year#"&amp;H$11&amp;";Scenario#"&amp;$C$1&amp;";Version#"&amp;$B$1&amp;";Total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5" s="498">
        <f>[1]!HsGetValue("EssbaseCluster-1_CalRptg_CalRptg","Account#"&amp;$A25&amp;";Period#"&amp;I$12&amp;";Year#"&amp;I$11&amp;";Scenario#"&amp;$C$1&amp;";Version#"&amp;$B$1&amp;";Total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5" s="498">
        <f>[1]!HsGetValue("EssbaseCluster-1_CalRptg_CalRptg","Account#"&amp;$A25&amp;";Period#"&amp;J$12&amp;";Year#"&amp;J$11&amp;";Scenario#"&amp;$C$1&amp;";Version#"&amp;$B$1&amp;";Total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5" s="498">
        <f>[1]!HsGetValue("EssbaseCluster-1_CalRptg_CalRptg","Account#"&amp;$A25&amp;";Period#"&amp;K$12&amp;";Year#"&amp;K$11&amp;";Scenario#"&amp;$C$1&amp;";Version#"&amp;$B$1&amp;";Total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5" s="498">
        <f>[1]!HsGetValue("EssbaseCluster-1_CalRptg_CalRptg","Account#"&amp;$A25&amp;";Period#"&amp;L$12&amp;";Year#"&amp;L$11&amp;";Scenario#"&amp;$C$1&amp;";Version#"&amp;$B$1&amp;";Total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5" s="498">
        <f>[1]!HsGetValue("EssbaseCluster-1_CalRptg_CalRptg","Account#"&amp;$A25&amp;";Period#"&amp;M$12&amp;";Year#"&amp;M$11&amp;";Scenario#"&amp;$C$1&amp;";Version#"&amp;$B$1&amp;";Total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5" s="498">
        <f>[1]!HsGetValue("EssbaseCluster-1_CalRptg_CalRptg","Account#"&amp;$A25&amp;";Period#"&amp;N$12&amp;";Year#"&amp;N$11&amp;";Scenario#"&amp;$C$1&amp;";Version#"&amp;$B$1&amp;";Total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5" s="498">
        <f>[1]!HsGetValue("EssbaseCluster-1_CalRptg_CalRptg","Account#"&amp;$A25&amp;";Period#"&amp;O$12&amp;";Year#"&amp;O$11&amp;";Scenario#"&amp;$C$1&amp;";Version#"&amp;$B$1&amp;";Total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5" s="498">
        <f>[1]!HsGetValue("EssbaseCluster-1_CalRptg_CalRptg","Account#"&amp;$A25&amp;";Period#"&amp;P$12&amp;";Year#"&amp;P$11&amp;";Scenario#"&amp;$C$1&amp;";Version#"&amp;$B$1&amp;";Total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5" s="498">
        <f>[1]!HsGetValue("EssbaseCluster-1_CalRptg_CalRptg","Account#"&amp;$A25&amp;";Period#"&amp;Q$12&amp;";Year#"&amp;Q$11&amp;";Scenario#"&amp;$C$1&amp;";Version#"&amp;$B$1&amp;";Total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5" s="498">
        <f>[1]!HsGetValue("EssbaseCluster-1_CalRptg_CalRptg","Account#"&amp;$A25&amp;";Period#"&amp;R$12&amp;";Year#"&amp;R$11&amp;";Scenario#"&amp;$C$1&amp;";Version#"&amp;$B$1&amp;";Total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6" spans="1:18">
      <c r="A26" s="487" t="s">
        <v>338</v>
      </c>
      <c r="B26" s="498">
        <f>[1]!HsGetValue("EssbaseCluster-1_CalRptg_CalRptg","Account#"&amp;$A26&amp;";Period#"&amp;B$12&amp;";Year#"&amp;B$11&amp;";Scenario#"&amp;$C$1&amp;";Version#"&amp;$B$1&amp;";Total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6" s="498">
        <f>[1]!HsGetValue("EssbaseCluster-1_CalRptg_CalRptg","Account#"&amp;$A26&amp;";Period#"&amp;C$12&amp;";Year#"&amp;C$11&amp;";Scenario#"&amp;$C$1&amp;";Version#"&amp;$B$1&amp;";Total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6" s="498">
        <f>[1]!HsGetValue("EssbaseCluster-1_CalRptg_CalRptg","Account#"&amp;$A26&amp;";Period#"&amp;D$12&amp;";Year#"&amp;D$11&amp;";Scenario#"&amp;$C$1&amp;";Version#"&amp;$B$1&amp;";Total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6" s="498">
        <f>[1]!HsGetValue("EssbaseCluster-1_CalRptg_CalRptg","Account#"&amp;$A26&amp;";Period#"&amp;E$12&amp;";Year#"&amp;E$11&amp;";Scenario#"&amp;$C$1&amp;";Version#"&amp;$B$1&amp;";Total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6" s="498">
        <f>[1]!HsGetValue("EssbaseCluster-1_CalRptg_CalRptg","Account#"&amp;$A26&amp;";Period#"&amp;F$12&amp;";Year#"&amp;F$11&amp;";Scenario#"&amp;$C$1&amp;";Version#"&amp;$B$1&amp;";Total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6" s="498">
        <f>[1]!HsGetValue("EssbaseCluster-1_CalRptg_CalRptg","Account#"&amp;$A26&amp;";Period#"&amp;G$12&amp;";Year#"&amp;G$11&amp;";Scenario#"&amp;$C$1&amp;";Version#"&amp;$B$1&amp;";Total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6" s="498">
        <f>[1]!HsGetValue("EssbaseCluster-1_CalRptg_CalRptg","Account#"&amp;$A26&amp;";Period#"&amp;H$12&amp;";Year#"&amp;H$11&amp;";Scenario#"&amp;$C$1&amp;";Version#"&amp;$B$1&amp;";Total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6" s="498">
        <f>[1]!HsGetValue("EssbaseCluster-1_CalRptg_CalRptg","Account#"&amp;$A26&amp;";Period#"&amp;I$12&amp;";Year#"&amp;I$11&amp;";Scenario#"&amp;$C$1&amp;";Version#"&amp;$B$1&amp;";Total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6" s="498">
        <f>[1]!HsGetValue("EssbaseCluster-1_CalRptg_CalRptg","Account#"&amp;$A26&amp;";Period#"&amp;J$12&amp;";Year#"&amp;J$11&amp;";Scenario#"&amp;$C$1&amp;";Version#"&amp;$B$1&amp;";Total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6" s="498">
        <f>[1]!HsGetValue("EssbaseCluster-1_CalRptg_CalRptg","Account#"&amp;$A26&amp;";Period#"&amp;K$12&amp;";Year#"&amp;K$11&amp;";Scenario#"&amp;$C$1&amp;";Version#"&amp;$B$1&amp;";Total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6" s="498">
        <f>[1]!HsGetValue("EssbaseCluster-1_CalRptg_CalRptg","Account#"&amp;$A26&amp;";Period#"&amp;L$12&amp;";Year#"&amp;L$11&amp;";Scenario#"&amp;$C$1&amp;";Version#"&amp;$B$1&amp;";Total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6" s="498">
        <f>[1]!HsGetValue("EssbaseCluster-1_CalRptg_CalRptg","Account#"&amp;$A26&amp;";Period#"&amp;M$12&amp;";Year#"&amp;M$11&amp;";Scenario#"&amp;$C$1&amp;";Version#"&amp;$B$1&amp;";Total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6" s="498">
        <f>[1]!HsGetValue("EssbaseCluster-1_CalRptg_CalRptg","Account#"&amp;$A26&amp;";Period#"&amp;N$12&amp;";Year#"&amp;N$11&amp;";Scenario#"&amp;$C$1&amp;";Version#"&amp;$B$1&amp;";Total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6" s="498">
        <f>[1]!HsGetValue("EssbaseCluster-1_CalRptg_CalRptg","Account#"&amp;$A26&amp;";Period#"&amp;O$12&amp;";Year#"&amp;O$11&amp;";Scenario#"&amp;$C$1&amp;";Version#"&amp;$B$1&amp;";Total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6" s="498">
        <f>[1]!HsGetValue("EssbaseCluster-1_CalRptg_CalRptg","Account#"&amp;$A26&amp;";Period#"&amp;P$12&amp;";Year#"&amp;P$11&amp;";Scenario#"&amp;$C$1&amp;";Version#"&amp;$B$1&amp;";Total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6" s="498">
        <f>[1]!HsGetValue("EssbaseCluster-1_CalRptg_CalRptg","Account#"&amp;$A26&amp;";Period#"&amp;Q$12&amp;";Year#"&amp;Q$11&amp;";Scenario#"&amp;$C$1&amp;";Version#"&amp;$B$1&amp;";Total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6" s="498">
        <f>[1]!HsGetValue("EssbaseCluster-1_CalRptg_CalRptg","Account#"&amp;$A26&amp;";Period#"&amp;R$12&amp;";Year#"&amp;R$11&amp;";Scenario#"&amp;$C$1&amp;";Version#"&amp;$B$1&amp;";Total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7" spans="1:18">
      <c r="A27" s="487" t="s">
        <v>339</v>
      </c>
      <c r="B27" s="498">
        <f>[1]!HsGetValue("EssbaseCluster-1_CalRptg_CalRptg","Account#"&amp;$A27&amp;";Period#"&amp;B$12&amp;";Year#"&amp;B$11&amp;";Scenario#"&amp;$C$1&amp;";Version#"&amp;$B$1&amp;";Total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7" s="498">
        <f>[1]!HsGetValue("EssbaseCluster-1_CalRptg_CalRptg","Account#"&amp;$A27&amp;";Period#"&amp;C$12&amp;";Year#"&amp;C$11&amp;";Scenario#"&amp;$C$1&amp;";Version#"&amp;$B$1&amp;";Total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7" s="498">
        <f>[1]!HsGetValue("EssbaseCluster-1_CalRptg_CalRptg","Account#"&amp;$A27&amp;";Period#"&amp;D$12&amp;";Year#"&amp;D$11&amp;";Scenario#"&amp;$C$1&amp;";Version#"&amp;$B$1&amp;";Total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7" s="498">
        <f>[1]!HsGetValue("EssbaseCluster-1_CalRptg_CalRptg","Account#"&amp;$A27&amp;";Period#"&amp;E$12&amp;";Year#"&amp;E$11&amp;";Scenario#"&amp;$C$1&amp;";Version#"&amp;$B$1&amp;";Total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7" s="498">
        <f>[1]!HsGetValue("EssbaseCluster-1_CalRptg_CalRptg","Account#"&amp;$A27&amp;";Period#"&amp;F$12&amp;";Year#"&amp;F$11&amp;";Scenario#"&amp;$C$1&amp;";Version#"&amp;$B$1&amp;";Total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7" s="498">
        <f>[1]!HsGetValue("EssbaseCluster-1_CalRptg_CalRptg","Account#"&amp;$A27&amp;";Period#"&amp;G$12&amp;";Year#"&amp;G$11&amp;";Scenario#"&amp;$C$1&amp;";Version#"&amp;$B$1&amp;";Total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7" s="498">
        <f>[1]!HsGetValue("EssbaseCluster-1_CalRptg_CalRptg","Account#"&amp;$A27&amp;";Period#"&amp;H$12&amp;";Year#"&amp;H$11&amp;";Scenario#"&amp;$C$1&amp;";Version#"&amp;$B$1&amp;";Total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7" s="498">
        <f>[1]!HsGetValue("EssbaseCluster-1_CalRptg_CalRptg","Account#"&amp;$A27&amp;";Period#"&amp;I$12&amp;";Year#"&amp;I$11&amp;";Scenario#"&amp;$C$1&amp;";Version#"&amp;$B$1&amp;";Total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7" s="498">
        <f>[1]!HsGetValue("EssbaseCluster-1_CalRptg_CalRptg","Account#"&amp;$A27&amp;";Period#"&amp;J$12&amp;";Year#"&amp;J$11&amp;";Scenario#"&amp;$C$1&amp;";Version#"&amp;$B$1&amp;";Total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7" s="498">
        <f>[1]!HsGetValue("EssbaseCluster-1_CalRptg_CalRptg","Account#"&amp;$A27&amp;";Period#"&amp;K$12&amp;";Year#"&amp;K$11&amp;";Scenario#"&amp;$C$1&amp;";Version#"&amp;$B$1&amp;";Total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7" s="498">
        <f>[1]!HsGetValue("EssbaseCluster-1_CalRptg_CalRptg","Account#"&amp;$A27&amp;";Period#"&amp;L$12&amp;";Year#"&amp;L$11&amp;";Scenario#"&amp;$C$1&amp;";Version#"&amp;$B$1&amp;";Total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7" s="498">
        <f>[1]!HsGetValue("EssbaseCluster-1_CalRptg_CalRptg","Account#"&amp;$A27&amp;";Period#"&amp;M$12&amp;";Year#"&amp;M$11&amp;";Scenario#"&amp;$C$1&amp;";Version#"&amp;$B$1&amp;";Total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7" s="498">
        <f>[1]!HsGetValue("EssbaseCluster-1_CalRptg_CalRptg","Account#"&amp;$A27&amp;";Period#"&amp;N$12&amp;";Year#"&amp;N$11&amp;";Scenario#"&amp;$C$1&amp;";Version#"&amp;$B$1&amp;";Total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7" s="498">
        <f>[1]!HsGetValue("EssbaseCluster-1_CalRptg_CalRptg","Account#"&amp;$A27&amp;";Period#"&amp;O$12&amp;";Year#"&amp;O$11&amp;";Scenario#"&amp;$C$1&amp;";Version#"&amp;$B$1&amp;";Total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7" s="498">
        <f>[1]!HsGetValue("EssbaseCluster-1_CalRptg_CalRptg","Account#"&amp;$A27&amp;";Period#"&amp;P$12&amp;";Year#"&amp;P$11&amp;";Scenario#"&amp;$C$1&amp;";Version#"&amp;$B$1&amp;";Total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7" s="498">
        <f>[1]!HsGetValue("EssbaseCluster-1_CalRptg_CalRptg","Account#"&amp;$A27&amp;";Period#"&amp;Q$12&amp;";Year#"&amp;Q$11&amp;";Scenario#"&amp;$C$1&amp;";Version#"&amp;$B$1&amp;";Total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7" s="498">
        <f>[1]!HsGetValue("EssbaseCluster-1_CalRptg_CalRptg","Account#"&amp;$A27&amp;";Period#"&amp;R$12&amp;";Year#"&amp;R$11&amp;";Scenario#"&amp;$C$1&amp;";Version#"&amp;$B$1&amp;";Total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28" spans="1:18">
      <c r="A28" s="487" t="s">
        <v>327</v>
      </c>
      <c r="B28" s="498">
        <f>[1]!HsGetValue("EssbaseCluster-1_CalRptg_CalRptg","Account#"&amp;$A28&amp;";Period#"&amp;B$12&amp;";Year#"&amp;B$11&amp;";Scenario#"&amp;$C$1&amp;";Version#"&amp;$B$1&amp;";Total Entity#"&amp;$A$9&amp;";Fund#"&amp;$B$9&amp;";Chart1#"&amp;$F$9&amp;";Chart2#"&amp;$G$9&amp;";Time_Series#"&amp;$I$1&amp;"")</f>
        <v>-3000.22</v>
      </c>
      <c r="C28" s="498">
        <f>[1]!HsGetValue("EssbaseCluster-1_CalRptg_CalRptg","Account#"&amp;$A28&amp;";Period#"&amp;C$12&amp;";Year#"&amp;C$11&amp;";Scenario#"&amp;$C$1&amp;";Version#"&amp;$B$1&amp;";Total Entity#"&amp;$A$9&amp;";Fund#"&amp;$B$9&amp;";Chart1#"&amp;$F$9&amp;";Chart2#"&amp;$G$9&amp;";Time_Series#"&amp;$I$1&amp;"")</f>
        <v>-6833.54</v>
      </c>
      <c r="D28" s="498">
        <f>[1]!HsGetValue("EssbaseCluster-1_CalRptg_CalRptg","Account#"&amp;$A28&amp;";Period#"&amp;D$12&amp;";Year#"&amp;D$11&amp;";Scenario#"&amp;$C$1&amp;";Version#"&amp;$B$1&amp;";Total Entity#"&amp;$A$9&amp;";Fund#"&amp;$B$9&amp;";Chart1#"&amp;$F$9&amp;";Chart2#"&amp;$G$9&amp;";Time_Series#"&amp;$I$1&amp;"")</f>
        <v>-12736.96</v>
      </c>
      <c r="E28" s="498">
        <f>[1]!HsGetValue("EssbaseCluster-1_CalRptg_CalRptg","Account#"&amp;$A28&amp;";Period#"&amp;E$12&amp;";Year#"&amp;E$11&amp;";Scenario#"&amp;$C$1&amp;";Version#"&amp;$B$1&amp;";Total Entity#"&amp;$A$9&amp;";Fund#"&amp;$B$9&amp;";Chart1#"&amp;$F$9&amp;";Chart2#"&amp;$G$9&amp;";Time_Series#"&amp;$I$1&amp;"")</f>
        <v>-69619.649999999994</v>
      </c>
      <c r="F28" s="498">
        <f>[1]!HsGetValue("EssbaseCluster-1_CalRptg_CalRptg","Account#"&amp;$A28&amp;";Period#"&amp;F$12&amp;";Year#"&amp;F$11&amp;";Scenario#"&amp;$C$1&amp;";Version#"&amp;$B$1&amp;";Total Entity#"&amp;$A$9&amp;";Fund#"&amp;$B$9&amp;";Chart1#"&amp;$F$9&amp;";Chart2#"&amp;$G$9&amp;";Time_Series#"&amp;$I$1&amp;"")</f>
        <v>-12592.39</v>
      </c>
      <c r="G28" s="498">
        <f>[1]!HsGetValue("EssbaseCluster-1_CalRptg_CalRptg","Account#"&amp;$A28&amp;";Period#"&amp;G$12&amp;";Year#"&amp;G$11&amp;";Scenario#"&amp;$C$1&amp;";Version#"&amp;$B$1&amp;";Total Entity#"&amp;$A$9&amp;";Fund#"&amp;$B$9&amp;";Chart1#"&amp;$F$9&amp;";Chart2#"&amp;$G$9&amp;";Time_Series#"&amp;$I$1&amp;"")</f>
        <v>1053.6499999999996</v>
      </c>
      <c r="H28" s="498">
        <f>[1]!HsGetValue("EssbaseCluster-1_CalRptg_CalRptg","Account#"&amp;$A28&amp;";Period#"&amp;H$12&amp;";Year#"&amp;H$11&amp;";Scenario#"&amp;$C$1&amp;";Version#"&amp;$B$1&amp;";Total Entity#"&amp;$A$9&amp;";Fund#"&amp;$B$9&amp;";Chart1#"&amp;$F$9&amp;";Chart2#"&amp;$G$9&amp;";Time_Series#"&amp;$I$1&amp;"")</f>
        <v>-7031.67</v>
      </c>
      <c r="I28" s="498">
        <f>[1]!HsGetValue("EssbaseCluster-1_CalRptg_CalRptg","Account#"&amp;$A28&amp;";Period#"&amp;I$12&amp;";Year#"&amp;I$11&amp;";Scenario#"&amp;$C$1&amp;";Version#"&amp;$B$1&amp;";Total Entity#"&amp;$A$9&amp;";Fund#"&amp;$B$9&amp;";Chart1#"&amp;$F$9&amp;";Chart2#"&amp;$G$9&amp;";Time_Series#"&amp;$I$1&amp;"")</f>
        <v>-1089.72</v>
      </c>
      <c r="J28" s="498">
        <f>[1]!HsGetValue("EssbaseCluster-1_CalRptg_CalRptg","Account#"&amp;$A28&amp;";Period#"&amp;J$12&amp;";Year#"&amp;J$11&amp;";Scenario#"&amp;$C$1&amp;";Version#"&amp;$B$1&amp;";Total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8" s="498">
        <f>[1]!HsGetValue("EssbaseCluster-1_CalRptg_CalRptg","Account#"&amp;$A28&amp;";Period#"&amp;K$12&amp;";Year#"&amp;K$11&amp;";Scenario#"&amp;$C$1&amp;";Version#"&amp;$B$1&amp;";Total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8" s="498">
        <f>[1]!HsGetValue("EssbaseCluster-1_CalRptg_CalRptg","Account#"&amp;$A28&amp;";Period#"&amp;L$12&amp;";Year#"&amp;L$11&amp;";Scenario#"&amp;$C$1&amp;";Version#"&amp;$B$1&amp;";Total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8" s="498">
        <f>[1]!HsGetValue("EssbaseCluster-1_CalRptg_CalRptg","Account#"&amp;$A28&amp;";Period#"&amp;M$12&amp;";Year#"&amp;M$11&amp;";Scenario#"&amp;$C$1&amp;";Version#"&amp;$B$1&amp;";Total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8" s="498">
        <f>[1]!HsGetValue("EssbaseCluster-1_CalRptg_CalRptg","Account#"&amp;$A28&amp;";Period#"&amp;N$12&amp;";Year#"&amp;N$11&amp;";Scenario#"&amp;$C$1&amp;";Version#"&amp;$B$1&amp;";Total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8" s="498">
        <f>[1]!HsGetValue("EssbaseCluster-1_CalRptg_CalRptg","Account#"&amp;$A28&amp;";Period#"&amp;O$12&amp;";Year#"&amp;O$11&amp;";Scenario#"&amp;$C$1&amp;";Version#"&amp;$B$1&amp;";Total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8" s="498">
        <f>[1]!HsGetValue("EssbaseCluster-1_CalRptg_CalRptg","Account#"&amp;$A28&amp;";Period#"&amp;P$12&amp;";Year#"&amp;P$11&amp;";Scenario#"&amp;$C$1&amp;";Version#"&amp;$B$1&amp;";Total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8" s="498">
        <f>[1]!HsGetValue("EssbaseCluster-1_CalRptg_CalRptg","Account#"&amp;$A28&amp;";Period#"&amp;Q$12&amp;";Year#"&amp;Q$11&amp;";Scenario#"&amp;$C$1&amp;";Version#"&amp;$B$1&amp;";Total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8" s="498">
        <f>[1]!HsGetValue("EssbaseCluster-1_CalRptg_CalRptg","Account#"&amp;$A28&amp;";Period#"&amp;R$12&amp;";Year#"&amp;R$11&amp;";Scenario#"&amp;$C$1&amp;";Version#"&amp;$B$1&amp;";Total Entity#"&amp;$A$9&amp;";Fund#"&amp;$B$9&amp;";Chart1#"&amp;$F$9&amp;";Chart2#"&amp;$G$9&amp;";Time_Series#"&amp;$I$1&amp;"")</f>
        <v>-19660.13</v>
      </c>
    </row>
    <row r="29" spans="1:18">
      <c r="A29" s="487" t="s">
        <v>328</v>
      </c>
      <c r="B29" s="498">
        <f>[1]!HsGetValue("EssbaseCluster-1_CalRptg_CalRptg","Account#"&amp;$A29&amp;";Period#"&amp;B$12&amp;";Year#"&amp;B$11&amp;";Scenario#"&amp;$C$1&amp;";Version#"&amp;$B$1&amp;";Total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29" s="498">
        <f>[1]!HsGetValue("EssbaseCluster-1_CalRptg_CalRptg","Account#"&amp;$A29&amp;";Period#"&amp;C$12&amp;";Year#"&amp;C$11&amp;";Scenario#"&amp;$C$1&amp;";Version#"&amp;$B$1&amp;";Total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29" s="498">
        <f>[1]!HsGetValue("EssbaseCluster-1_CalRptg_CalRptg","Account#"&amp;$A29&amp;";Period#"&amp;D$12&amp;";Year#"&amp;D$11&amp;";Scenario#"&amp;$C$1&amp;";Version#"&amp;$B$1&amp;";Total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29" s="498">
        <f>[1]!HsGetValue("EssbaseCluster-1_CalRptg_CalRptg","Account#"&amp;$A29&amp;";Period#"&amp;E$12&amp;";Year#"&amp;E$11&amp;";Scenario#"&amp;$C$1&amp;";Version#"&amp;$B$1&amp;";Total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29" s="498">
        <f>[1]!HsGetValue("EssbaseCluster-1_CalRptg_CalRptg","Account#"&amp;$A29&amp;";Period#"&amp;F$12&amp;";Year#"&amp;F$11&amp;";Scenario#"&amp;$C$1&amp;";Version#"&amp;$B$1&amp;";Total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29" s="498">
        <f>[1]!HsGetValue("EssbaseCluster-1_CalRptg_CalRptg","Account#"&amp;$A29&amp;";Period#"&amp;G$12&amp;";Year#"&amp;G$11&amp;";Scenario#"&amp;$C$1&amp;";Version#"&amp;$B$1&amp;";Total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29" s="498">
        <f>[1]!HsGetValue("EssbaseCluster-1_CalRptg_CalRptg","Account#"&amp;$A29&amp;";Period#"&amp;H$12&amp;";Year#"&amp;H$11&amp;";Scenario#"&amp;$C$1&amp;";Version#"&amp;$B$1&amp;";Total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29" s="498">
        <f>[1]!HsGetValue("EssbaseCluster-1_CalRptg_CalRptg","Account#"&amp;$A29&amp;";Period#"&amp;I$12&amp;";Year#"&amp;I$11&amp;";Scenario#"&amp;$C$1&amp;";Version#"&amp;$B$1&amp;";Total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29" s="498">
        <f>[1]!HsGetValue("EssbaseCluster-1_CalRptg_CalRptg","Account#"&amp;$A29&amp;";Period#"&amp;J$12&amp;";Year#"&amp;J$11&amp;";Scenario#"&amp;$C$1&amp;";Version#"&amp;$B$1&amp;";Total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29" s="498">
        <f>[1]!HsGetValue("EssbaseCluster-1_CalRptg_CalRptg","Account#"&amp;$A29&amp;";Period#"&amp;K$12&amp;";Year#"&amp;K$11&amp;";Scenario#"&amp;$C$1&amp;";Version#"&amp;$B$1&amp;";Total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29" s="498">
        <f>[1]!HsGetValue("EssbaseCluster-1_CalRptg_CalRptg","Account#"&amp;$A29&amp;";Period#"&amp;L$12&amp;";Year#"&amp;L$11&amp;";Scenario#"&amp;$C$1&amp;";Version#"&amp;$B$1&amp;";Total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29" s="498">
        <f>[1]!HsGetValue("EssbaseCluster-1_CalRptg_CalRptg","Account#"&amp;$A29&amp;";Period#"&amp;M$12&amp;";Year#"&amp;M$11&amp;";Scenario#"&amp;$C$1&amp;";Version#"&amp;$B$1&amp;";Total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29" s="498">
        <f>[1]!HsGetValue("EssbaseCluster-1_CalRptg_CalRptg","Account#"&amp;$A29&amp;";Period#"&amp;N$12&amp;";Year#"&amp;N$11&amp;";Scenario#"&amp;$C$1&amp;";Version#"&amp;$B$1&amp;";Total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29" s="498">
        <f>[1]!HsGetValue("EssbaseCluster-1_CalRptg_CalRptg","Account#"&amp;$A29&amp;";Period#"&amp;O$12&amp;";Year#"&amp;O$11&amp;";Scenario#"&amp;$C$1&amp;";Version#"&amp;$B$1&amp;";Total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29" s="498">
        <f>[1]!HsGetValue("EssbaseCluster-1_CalRptg_CalRptg","Account#"&amp;$A29&amp;";Period#"&amp;P$12&amp;";Year#"&amp;P$11&amp;";Scenario#"&amp;$C$1&amp;";Version#"&amp;$B$1&amp;";Total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29" s="498">
        <f>[1]!HsGetValue("EssbaseCluster-1_CalRptg_CalRptg","Account#"&amp;$A29&amp;";Period#"&amp;Q$12&amp;";Year#"&amp;Q$11&amp;";Scenario#"&amp;$C$1&amp;";Version#"&amp;$B$1&amp;";Total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29" s="498">
        <f>[1]!HsGetValue("EssbaseCluster-1_CalRptg_CalRptg","Account#"&amp;$A29&amp;";Period#"&amp;R$12&amp;";Year#"&amp;R$11&amp;";Scenario#"&amp;$C$1&amp;";Version#"&amp;$B$1&amp;";Total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30" spans="1:18">
      <c r="A30" s="487" t="s">
        <v>323</v>
      </c>
      <c r="B30" s="498">
        <f>[1]!HsGetValue("EssbaseCluster-1_CalRptg_CalRptg","Account#"&amp;$A30&amp;";Period#"&amp;B$12&amp;";Year#"&amp;B$11&amp;";Scenario#"&amp;$C$1&amp;";Version#"&amp;$B$1&amp;";Total Entity#"&amp;$A$9&amp;";Fund#"&amp;$B$9&amp;";Chart1#"&amp;$F$9&amp;";Chart2#"&amp;$G$9&amp;";Time_Series#"&amp;$I$1&amp;"")</f>
        <v>-2916.7599999999998</v>
      </c>
      <c r="C30" s="498">
        <f>[1]!HsGetValue("EssbaseCluster-1_CalRptg_CalRptg","Account#"&amp;$A30&amp;";Period#"&amp;C$12&amp;";Year#"&amp;C$11&amp;";Scenario#"&amp;$C$1&amp;";Version#"&amp;$B$1&amp;";Total Entity#"&amp;$A$9&amp;";Fund#"&amp;$B$9&amp;";Chart1#"&amp;$F$9&amp;";Chart2#"&amp;$G$9&amp;";Time_Series#"&amp;$I$1&amp;"")</f>
        <v>-6588.06</v>
      </c>
      <c r="D30" s="498">
        <f>[1]!HsGetValue("EssbaseCluster-1_CalRptg_CalRptg","Account#"&amp;$A30&amp;";Period#"&amp;D$12&amp;";Year#"&amp;D$11&amp;";Scenario#"&amp;$C$1&amp;";Version#"&amp;$B$1&amp;";Total Entity#"&amp;$A$9&amp;";Fund#"&amp;$B$9&amp;";Chart1#"&amp;$F$9&amp;";Chart2#"&amp;$G$9&amp;";Time_Series#"&amp;$I$1&amp;"")</f>
        <v>-12652.589999999998</v>
      </c>
      <c r="E30" s="498">
        <f>[1]!HsGetValue("EssbaseCluster-1_CalRptg_CalRptg","Account#"&amp;$A30&amp;";Period#"&amp;E$12&amp;";Year#"&amp;E$11&amp;";Scenario#"&amp;$C$1&amp;";Version#"&amp;$B$1&amp;";Total Entity#"&amp;$A$9&amp;";Fund#"&amp;$B$9&amp;";Chart1#"&amp;$F$9&amp;";Chart2#"&amp;$G$9&amp;";Time_Series#"&amp;$I$1&amp;"")</f>
        <v>-35860.469999999994</v>
      </c>
      <c r="F30" s="498">
        <f>[1]!HsGetValue("EssbaseCluster-1_CalRptg_CalRptg","Account#"&amp;$A30&amp;";Period#"&amp;F$12&amp;";Year#"&amp;F$11&amp;";Scenario#"&amp;$C$1&amp;";Version#"&amp;$B$1&amp;";Total Entity#"&amp;$A$9&amp;";Fund#"&amp;$B$9&amp;";Chart1#"&amp;$F$9&amp;";Chart2#"&amp;$G$9&amp;";Time_Series#"&amp;$I$1&amp;"")</f>
        <v>-10781.97</v>
      </c>
      <c r="G30" s="498">
        <f>[1]!HsGetValue("EssbaseCluster-1_CalRptg_CalRptg","Account#"&amp;$A30&amp;";Period#"&amp;G$12&amp;";Year#"&amp;G$11&amp;";Scenario#"&amp;$C$1&amp;";Version#"&amp;$B$1&amp;";Total Entity#"&amp;$A$9&amp;";Fund#"&amp;$B$9&amp;";Chart1#"&amp;$F$9&amp;";Chart2#"&amp;$G$9&amp;";Time_Series#"&amp;$I$1&amp;"")</f>
        <v>5006.7999999999993</v>
      </c>
      <c r="H30" s="498">
        <f>[1]!HsGetValue("EssbaseCluster-1_CalRptg_CalRptg","Account#"&amp;$A30&amp;";Period#"&amp;H$12&amp;";Year#"&amp;H$11&amp;";Scenario#"&amp;$C$1&amp;";Version#"&amp;$B$1&amp;";Total Entity#"&amp;$A$9&amp;";Fund#"&amp;$B$9&amp;";Chart1#"&amp;$F$9&amp;";Chart2#"&amp;$G$9&amp;";Time_Series#"&amp;$I$1&amp;"")</f>
        <v>-2542.6200000000008</v>
      </c>
      <c r="I30" s="498">
        <f>[1]!HsGetValue("EssbaseCluster-1_CalRptg_CalRptg","Account#"&amp;$A30&amp;";Period#"&amp;I$12&amp;";Year#"&amp;I$11&amp;";Scenario#"&amp;$C$1&amp;";Version#"&amp;$B$1&amp;";Total Entity#"&amp;$A$9&amp;";Fund#"&amp;$B$9&amp;";Chart1#"&amp;$F$9&amp;";Chart2#"&amp;$G$9&amp;";Time_Series#"&amp;$I$1&amp;"")</f>
        <v>-340.42000000000007</v>
      </c>
      <c r="J30" s="498">
        <f>[1]!HsGetValue("EssbaseCluster-1_CalRptg_CalRptg","Account#"&amp;$A30&amp;";Period#"&amp;J$12&amp;";Year#"&amp;J$11&amp;";Scenario#"&amp;$C$1&amp;";Version#"&amp;$B$1&amp;";Total Entity#"&amp;$A$9&amp;";Fund#"&amp;$B$9&amp;";Chart1#"&amp;$F$9&amp;";Chart2#"&amp;$G$9&amp;";Time_Series#"&amp;$I$1&amp;"")</f>
        <v>38.5</v>
      </c>
      <c r="K30" s="498">
        <f>[1]!HsGetValue("EssbaseCluster-1_CalRptg_CalRptg","Account#"&amp;$A30&amp;";Period#"&amp;K$12&amp;";Year#"&amp;K$11&amp;";Scenario#"&amp;$C$1&amp;";Version#"&amp;$B$1&amp;";Total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0" s="498">
        <f>[1]!HsGetValue("EssbaseCluster-1_CalRptg_CalRptg","Account#"&amp;$A30&amp;";Period#"&amp;L$12&amp;";Year#"&amp;L$11&amp;";Scenario#"&amp;$C$1&amp;";Version#"&amp;$B$1&amp;";Total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0" s="498">
        <f>[1]!HsGetValue("EssbaseCluster-1_CalRptg_CalRptg","Account#"&amp;$A30&amp;";Period#"&amp;M$12&amp;";Year#"&amp;M$11&amp;";Scenario#"&amp;$C$1&amp;";Version#"&amp;$B$1&amp;";Total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0" s="498">
        <f>[1]!HsGetValue("EssbaseCluster-1_CalRptg_CalRptg","Account#"&amp;$A30&amp;";Period#"&amp;N$12&amp;";Year#"&amp;N$11&amp;";Scenario#"&amp;$C$1&amp;";Version#"&amp;$B$1&amp;";Total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0" s="498">
        <f>[1]!HsGetValue("EssbaseCluster-1_CalRptg_CalRptg","Account#"&amp;$A30&amp;";Period#"&amp;O$12&amp;";Year#"&amp;O$11&amp;";Scenario#"&amp;$C$1&amp;";Version#"&amp;$B$1&amp;";Total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0" s="498">
        <f>[1]!HsGetValue("EssbaseCluster-1_CalRptg_CalRptg","Account#"&amp;$A30&amp;";Period#"&amp;P$12&amp;";Year#"&amp;P$11&amp;";Scenario#"&amp;$C$1&amp;";Version#"&amp;$B$1&amp;";Total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0" s="498">
        <f>[1]!HsGetValue("EssbaseCluster-1_CalRptg_CalRptg","Account#"&amp;$A30&amp;";Period#"&amp;Q$12&amp;";Year#"&amp;Q$11&amp;";Scenario#"&amp;$C$1&amp;";Version#"&amp;$B$1&amp;";Total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0" s="498">
        <f>[1]!HsGetValue("EssbaseCluster-1_CalRptg_CalRptg","Account#"&amp;$A30&amp;";Period#"&amp;R$12&amp;";Year#"&amp;R$11&amp;";Scenario#"&amp;$C$1&amp;";Version#"&amp;$B$1&amp;";Total Entity#"&amp;$A$9&amp;";Fund#"&amp;$B$9&amp;";Chart1#"&amp;$F$9&amp;";Chart2#"&amp;$G$9&amp;";Time_Series#"&amp;$I$1&amp;"")</f>
        <v>-8619.7100000000028</v>
      </c>
    </row>
    <row r="31" spans="1:18">
      <c r="A31" s="487" t="s">
        <v>324</v>
      </c>
      <c r="B31" s="498">
        <f>[1]!HsGetValue("EssbaseCluster-1_CalRptg_CalRptg","Account#"&amp;$A31&amp;";Period#"&amp;B$12&amp;";Year#"&amp;B$11&amp;";Scenario#"&amp;$C$1&amp;";Version#"&amp;$B$1&amp;";Total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31" s="498">
        <f>[1]!HsGetValue("EssbaseCluster-1_CalRptg_CalRptg","Account#"&amp;$A31&amp;";Period#"&amp;C$12&amp;";Year#"&amp;C$11&amp;";Scenario#"&amp;$C$1&amp;";Version#"&amp;$B$1&amp;";Total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31" s="498">
        <f>[1]!HsGetValue("EssbaseCluster-1_CalRptg_CalRptg","Account#"&amp;$A31&amp;";Period#"&amp;D$12&amp;";Year#"&amp;D$11&amp;";Scenario#"&amp;$C$1&amp;";Version#"&amp;$B$1&amp;";Total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31" s="498">
        <f>[1]!HsGetValue("EssbaseCluster-1_CalRptg_CalRptg","Account#"&amp;$A31&amp;";Period#"&amp;E$12&amp;";Year#"&amp;E$11&amp;";Scenario#"&amp;$C$1&amp;";Version#"&amp;$B$1&amp;";Total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31" s="498">
        <f>[1]!HsGetValue("EssbaseCluster-1_CalRptg_CalRptg","Account#"&amp;$A31&amp;";Period#"&amp;F$12&amp;";Year#"&amp;F$11&amp;";Scenario#"&amp;$C$1&amp;";Version#"&amp;$B$1&amp;";Total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31" s="498">
        <f>[1]!HsGetValue("EssbaseCluster-1_CalRptg_CalRptg","Account#"&amp;$A31&amp;";Period#"&amp;G$12&amp;";Year#"&amp;G$11&amp;";Scenario#"&amp;$C$1&amp;";Version#"&amp;$B$1&amp;";Total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31" s="498">
        <f>[1]!HsGetValue("EssbaseCluster-1_CalRptg_CalRptg","Account#"&amp;$A31&amp;";Period#"&amp;H$12&amp;";Year#"&amp;H$11&amp;";Scenario#"&amp;$C$1&amp;";Version#"&amp;$B$1&amp;";Total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31" s="498">
        <f>[1]!HsGetValue("EssbaseCluster-1_CalRptg_CalRptg","Account#"&amp;$A31&amp;";Period#"&amp;I$12&amp;";Year#"&amp;I$11&amp;";Scenario#"&amp;$C$1&amp;";Version#"&amp;$B$1&amp;";Total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31" s="498">
        <f>[1]!HsGetValue("EssbaseCluster-1_CalRptg_CalRptg","Account#"&amp;$A31&amp;";Period#"&amp;J$12&amp;";Year#"&amp;J$11&amp;";Scenario#"&amp;$C$1&amp;";Version#"&amp;$B$1&amp;";Total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31" s="498">
        <f>[1]!HsGetValue("EssbaseCluster-1_CalRptg_CalRptg","Account#"&amp;$A31&amp;";Period#"&amp;K$12&amp;";Year#"&amp;K$11&amp;";Scenario#"&amp;$C$1&amp;";Version#"&amp;$B$1&amp;";Total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1" s="498">
        <f>[1]!HsGetValue("EssbaseCluster-1_CalRptg_CalRptg","Account#"&amp;$A31&amp;";Period#"&amp;L$12&amp;";Year#"&amp;L$11&amp;";Scenario#"&amp;$C$1&amp;";Version#"&amp;$B$1&amp;";Total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1" s="498">
        <f>[1]!HsGetValue("EssbaseCluster-1_CalRptg_CalRptg","Account#"&amp;$A31&amp;";Period#"&amp;M$12&amp;";Year#"&amp;M$11&amp;";Scenario#"&amp;$C$1&amp;";Version#"&amp;$B$1&amp;";Total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1" s="498">
        <f>[1]!HsGetValue("EssbaseCluster-1_CalRptg_CalRptg","Account#"&amp;$A31&amp;";Period#"&amp;N$12&amp;";Year#"&amp;N$11&amp;";Scenario#"&amp;$C$1&amp;";Version#"&amp;$B$1&amp;";Total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1" s="498">
        <f>[1]!HsGetValue("EssbaseCluster-1_CalRptg_CalRptg","Account#"&amp;$A31&amp;";Period#"&amp;O$12&amp;";Year#"&amp;O$11&amp;";Scenario#"&amp;$C$1&amp;";Version#"&amp;$B$1&amp;";Total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1" s="498">
        <f>[1]!HsGetValue("EssbaseCluster-1_CalRptg_CalRptg","Account#"&amp;$A31&amp;";Period#"&amp;P$12&amp;";Year#"&amp;P$11&amp;";Scenario#"&amp;$C$1&amp;";Version#"&amp;$B$1&amp;";Total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1" s="498">
        <f>[1]!HsGetValue("EssbaseCluster-1_CalRptg_CalRptg","Account#"&amp;$A31&amp;";Period#"&amp;Q$12&amp;";Year#"&amp;Q$11&amp;";Scenario#"&amp;$C$1&amp;";Version#"&amp;$B$1&amp;";Total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1" s="498">
        <f>[1]!HsGetValue("EssbaseCluster-1_CalRptg_CalRptg","Account#"&amp;$A31&amp;";Period#"&amp;R$12&amp;";Year#"&amp;R$11&amp;";Scenario#"&amp;$C$1&amp;";Version#"&amp;$B$1&amp;";Total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32" spans="1:18">
      <c r="A32" s="487" t="s">
        <v>321</v>
      </c>
      <c r="B32" s="498">
        <f>[1]!HsGetValue("EssbaseCluster-1_CalRptg_CalRptg","Account#"&amp;$A32&amp;";Period#"&amp;B$12&amp;";Year#"&amp;B$11&amp;";Scenario#"&amp;$C$1&amp;";Version#"&amp;$B$1&amp;";Total Entity#"&amp;$A$9&amp;";Fund#"&amp;$B$9&amp;";Chart1#"&amp;$F$9&amp;";Chart2#"&amp;$G$9&amp;";Time_Series#"&amp;$I$1&amp;"")</f>
        <v>17.960000000000491</v>
      </c>
      <c r="C32" s="498">
        <f>[1]!HsGetValue("EssbaseCluster-1_CalRptg_CalRptg","Account#"&amp;$A32&amp;";Period#"&amp;C$12&amp;";Year#"&amp;C$11&amp;";Scenario#"&amp;$C$1&amp;";Version#"&amp;$B$1&amp;";Total Entity#"&amp;$A$9&amp;";Fund#"&amp;$B$9&amp;";Chart1#"&amp;$F$9&amp;";Chart2#"&amp;$G$9&amp;";Time_Series#"&amp;$I$1&amp;"")</f>
        <v>-3554.8100000000004</v>
      </c>
      <c r="D32" s="498">
        <f>[1]!HsGetValue("EssbaseCluster-1_CalRptg_CalRptg","Account#"&amp;$A32&amp;";Period#"&amp;D$12&amp;";Year#"&amp;D$11&amp;";Scenario#"&amp;$C$1&amp;";Version#"&amp;$B$1&amp;";Total Entity#"&amp;$A$9&amp;";Fund#"&amp;$B$9&amp;";Chart1#"&amp;$F$9&amp;";Chart2#"&amp;$G$9&amp;";Time_Series#"&amp;$I$1&amp;"")</f>
        <v>-9619.3399999999983</v>
      </c>
      <c r="E32" s="498">
        <f>[1]!HsGetValue("EssbaseCluster-1_CalRptg_CalRptg","Account#"&amp;$A32&amp;";Period#"&amp;E$12&amp;";Year#"&amp;E$11&amp;";Scenario#"&amp;$C$1&amp;";Version#"&amp;$B$1&amp;";Total Entity#"&amp;$A$9&amp;";Fund#"&amp;$B$9&amp;";Chart1#"&amp;$F$9&amp;";Chart2#"&amp;$G$9&amp;";Time_Series#"&amp;$I$1&amp;"")</f>
        <v>440.00000000000728</v>
      </c>
      <c r="F32" s="498">
        <f>[1]!HsGetValue("EssbaseCluster-1_CalRptg_CalRptg","Account#"&amp;$A32&amp;";Period#"&amp;F$12&amp;";Year#"&amp;F$11&amp;";Scenario#"&amp;$C$1&amp;";Version#"&amp;$B$1&amp;";Total Entity#"&amp;$A$9&amp;";Fund#"&amp;$B$9&amp;";Chart1#"&amp;$F$9&amp;";Chart2#"&amp;$G$9&amp;";Time_Series#"&amp;$I$1&amp;"")</f>
        <v>-7490.9299999999994</v>
      </c>
      <c r="G32" s="498">
        <f>[1]!HsGetValue("EssbaseCluster-1_CalRptg_CalRptg","Account#"&amp;$A32&amp;";Period#"&amp;G$12&amp;";Year#"&amp;G$11&amp;";Scenario#"&amp;$C$1&amp;";Version#"&amp;$B$1&amp;";Total Entity#"&amp;$A$9&amp;";Fund#"&amp;$B$9&amp;";Chart1#"&amp;$F$9&amp;";Chart2#"&amp;$G$9&amp;";Time_Series#"&amp;$I$1&amp;"")</f>
        <v>8622.2099999999991</v>
      </c>
      <c r="H32" s="498">
        <f>[1]!HsGetValue("EssbaseCluster-1_CalRptg_CalRptg","Account#"&amp;$A32&amp;";Period#"&amp;H$12&amp;";Year#"&amp;H$11&amp;";Scenario#"&amp;$C$1&amp;";Version#"&amp;$B$1&amp;";Total Entity#"&amp;$A$9&amp;";Fund#"&amp;$B$9&amp;";Chart1#"&amp;$F$9&amp;";Chart2#"&amp;$G$9&amp;";Time_Series#"&amp;$I$1&amp;"")</f>
        <v>910.59999999999945</v>
      </c>
      <c r="I32" s="498">
        <f>[1]!HsGetValue("EssbaseCluster-1_CalRptg_CalRptg","Account#"&amp;$A32&amp;";Period#"&amp;I$12&amp;";Year#"&amp;I$11&amp;";Scenario#"&amp;$C$1&amp;";Version#"&amp;$B$1&amp;";Total Entity#"&amp;$A$9&amp;";Fund#"&amp;$B$9&amp;";Chart1#"&amp;$F$9&amp;";Chart2#"&amp;$G$9&amp;";Time_Series#"&amp;$I$1&amp;"")</f>
        <v>3176.2299999999996</v>
      </c>
      <c r="J32" s="498">
        <f>[1]!HsGetValue("EssbaseCluster-1_CalRptg_CalRptg","Account#"&amp;$A32&amp;";Period#"&amp;J$12&amp;";Year#"&amp;J$11&amp;";Scenario#"&amp;$C$1&amp;";Version#"&amp;$B$1&amp;";Total Entity#"&amp;$A$9&amp;";Fund#"&amp;$B$9&amp;";Chart1#"&amp;$F$9&amp;";Chart2#"&amp;$G$9&amp;";Time_Series#"&amp;$I$1&amp;"")</f>
        <v>38.5</v>
      </c>
      <c r="K32" s="498">
        <f>[1]!HsGetValue("EssbaseCluster-1_CalRptg_CalRptg","Account#"&amp;$A32&amp;";Period#"&amp;K$12&amp;";Year#"&amp;K$11&amp;";Scenario#"&amp;$C$1&amp;";Version#"&amp;$B$1&amp;";Total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2" s="498">
        <f>[1]!HsGetValue("EssbaseCluster-1_CalRptg_CalRptg","Account#"&amp;$A32&amp;";Period#"&amp;L$12&amp;";Year#"&amp;L$11&amp;";Scenario#"&amp;$C$1&amp;";Version#"&amp;$B$1&amp;";Total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2" s="498">
        <f>[1]!HsGetValue("EssbaseCluster-1_CalRptg_CalRptg","Account#"&amp;$A32&amp;";Period#"&amp;M$12&amp;";Year#"&amp;M$11&amp;";Scenario#"&amp;$C$1&amp;";Version#"&amp;$B$1&amp;";Total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2" s="498">
        <f>[1]!HsGetValue("EssbaseCluster-1_CalRptg_CalRptg","Account#"&amp;$A32&amp;";Period#"&amp;N$12&amp;";Year#"&amp;N$11&amp;";Scenario#"&amp;$C$1&amp;";Version#"&amp;$B$1&amp;";Total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2" s="498">
        <f>[1]!HsGetValue("EssbaseCluster-1_CalRptg_CalRptg","Account#"&amp;$A32&amp;";Period#"&amp;O$12&amp;";Year#"&amp;O$11&amp;";Scenario#"&amp;$C$1&amp;";Version#"&amp;$B$1&amp;";Total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2" s="498">
        <f>[1]!HsGetValue("EssbaseCluster-1_CalRptg_CalRptg","Account#"&amp;$A32&amp;";Period#"&amp;P$12&amp;";Year#"&amp;P$11&amp;";Scenario#"&amp;$C$1&amp;";Version#"&amp;$B$1&amp;";Total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2" s="498">
        <f>[1]!HsGetValue("EssbaseCluster-1_CalRptg_CalRptg","Account#"&amp;$A32&amp;";Period#"&amp;Q$12&amp;";Year#"&amp;Q$11&amp;";Scenario#"&amp;$C$1&amp;";Version#"&amp;$B$1&amp;";Total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2" s="498">
        <f>[1]!HsGetValue("EssbaseCluster-1_CalRptg_CalRptg","Account#"&amp;$A32&amp;";Period#"&amp;R$12&amp;";Year#"&amp;R$11&amp;";Scenario#"&amp;$C$1&amp;";Version#"&amp;$B$1&amp;";Total Entity#"&amp;$A$9&amp;";Fund#"&amp;$B$9&amp;";Chart1#"&amp;$F$9&amp;";Chart2#"&amp;$G$9&amp;";Time_Series#"&amp;$I$1&amp;"")</f>
        <v>5256.6099999999969</v>
      </c>
    </row>
    <row r="33" spans="1:18">
      <c r="A33" s="487" t="s">
        <v>318</v>
      </c>
      <c r="B33" s="498">
        <f>[1]!HsGetValue("EssbaseCluster-1_CalRptg_CalRptg","Account#"&amp;$A33&amp;";Period#"&amp;B$12&amp;";Year#"&amp;B$11&amp;";Scenario#"&amp;$C$1&amp;";Version#"&amp;$B$1&amp;";Total Entity#"&amp;$A$9&amp;";Fund#"&amp;$B$9&amp;";Chart1#"&amp;$F$9&amp;";Chart2#"&amp;$G$9&amp;";Time_Series#"&amp;$I$1&amp;"")</f>
        <v>-17.960000000000491</v>
      </c>
      <c r="C33" s="498">
        <f>[1]!HsGetValue("EssbaseCluster-1_CalRptg_CalRptg","Account#"&amp;$A33&amp;";Period#"&amp;C$12&amp;";Year#"&amp;C$11&amp;";Scenario#"&amp;$C$1&amp;";Version#"&amp;$B$1&amp;";Total Entity#"&amp;$A$9&amp;";Fund#"&amp;$B$9&amp;";Chart1#"&amp;$F$9&amp;";Chart2#"&amp;$G$9&amp;";Time_Series#"&amp;$I$1&amp;"")</f>
        <v>3554.8100000000004</v>
      </c>
      <c r="D33" s="498">
        <f>[1]!HsGetValue("EssbaseCluster-1_CalRptg_CalRptg","Account#"&amp;$A33&amp;";Period#"&amp;D$12&amp;";Year#"&amp;D$11&amp;";Scenario#"&amp;$C$1&amp;";Version#"&amp;$B$1&amp;";Total Entity#"&amp;$A$9&amp;";Fund#"&amp;$B$9&amp;";Chart1#"&amp;$F$9&amp;";Chart2#"&amp;$G$9&amp;";Time_Series#"&amp;$I$1&amp;"")</f>
        <v>9619.3399999999983</v>
      </c>
      <c r="E33" s="498">
        <f>[1]!HsGetValue("EssbaseCluster-1_CalRptg_CalRptg","Account#"&amp;$A33&amp;";Period#"&amp;E$12&amp;";Year#"&amp;E$11&amp;";Scenario#"&amp;$C$1&amp;";Version#"&amp;$B$1&amp;";Total Entity#"&amp;$A$9&amp;";Fund#"&amp;$B$9&amp;";Chart1#"&amp;$F$9&amp;";Chart2#"&amp;$G$9&amp;";Time_Series#"&amp;$I$1&amp;"")</f>
        <v>-440.00000000000728</v>
      </c>
      <c r="F33" s="498">
        <f>[1]!HsGetValue("EssbaseCluster-1_CalRptg_CalRptg","Account#"&amp;$A33&amp;";Period#"&amp;F$12&amp;";Year#"&amp;F$11&amp;";Scenario#"&amp;$C$1&amp;";Version#"&amp;$B$1&amp;";Total Entity#"&amp;$A$9&amp;";Fund#"&amp;$B$9&amp;";Chart1#"&amp;$F$9&amp;";Chart2#"&amp;$G$9&amp;";Time_Series#"&amp;$I$1&amp;"")</f>
        <v>7490.9299999999994</v>
      </c>
      <c r="G33" s="498">
        <f>[1]!HsGetValue("EssbaseCluster-1_CalRptg_CalRptg","Account#"&amp;$A33&amp;";Period#"&amp;G$12&amp;";Year#"&amp;G$11&amp;";Scenario#"&amp;$C$1&amp;";Version#"&amp;$B$1&amp;";Total Entity#"&amp;$A$9&amp;";Fund#"&amp;$B$9&amp;";Chart1#"&amp;$F$9&amp;";Chart2#"&amp;$G$9&amp;";Time_Series#"&amp;$I$1&amp;"")</f>
        <v>-8622.2099999999991</v>
      </c>
      <c r="H33" s="498">
        <f>[1]!HsGetValue("EssbaseCluster-1_CalRptg_CalRptg","Account#"&amp;$A33&amp;";Period#"&amp;H$12&amp;";Year#"&amp;H$11&amp;";Scenario#"&amp;$C$1&amp;";Version#"&amp;$B$1&amp;";Total Entity#"&amp;$A$9&amp;";Fund#"&amp;$B$9&amp;";Chart1#"&amp;$F$9&amp;";Chart2#"&amp;$G$9&amp;";Time_Series#"&amp;$I$1&amp;"")</f>
        <v>-910.59999999999945</v>
      </c>
      <c r="I33" s="498">
        <f>[1]!HsGetValue("EssbaseCluster-1_CalRptg_CalRptg","Account#"&amp;$A33&amp;";Period#"&amp;I$12&amp;";Year#"&amp;I$11&amp;";Scenario#"&amp;$C$1&amp;";Version#"&amp;$B$1&amp;";Total Entity#"&amp;$A$9&amp;";Fund#"&amp;$B$9&amp;";Chart1#"&amp;$F$9&amp;";Chart2#"&amp;$G$9&amp;";Time_Series#"&amp;$I$1&amp;"")</f>
        <v>-3176.2299999999996</v>
      </c>
      <c r="J33" s="498">
        <f>[1]!HsGetValue("EssbaseCluster-1_CalRptg_CalRptg","Account#"&amp;$A33&amp;";Period#"&amp;J$12&amp;";Year#"&amp;J$11&amp;";Scenario#"&amp;$C$1&amp;";Version#"&amp;$B$1&amp;";Total Entity#"&amp;$A$9&amp;";Fund#"&amp;$B$9&amp;";Chart1#"&amp;$F$9&amp;";Chart2#"&amp;$G$9&amp;";Time_Series#"&amp;$I$1&amp;"")</f>
        <v>-38.5</v>
      </c>
      <c r="K33" s="498">
        <f>[1]!HsGetValue("EssbaseCluster-1_CalRptg_CalRptg","Account#"&amp;$A33&amp;";Period#"&amp;K$12&amp;";Year#"&amp;K$11&amp;";Scenario#"&amp;$C$1&amp;";Version#"&amp;$B$1&amp;";Total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3" s="498">
        <f>[1]!HsGetValue("EssbaseCluster-1_CalRptg_CalRptg","Account#"&amp;$A33&amp;";Period#"&amp;L$12&amp;";Year#"&amp;L$11&amp;";Scenario#"&amp;$C$1&amp;";Version#"&amp;$B$1&amp;";Total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3" s="498">
        <f>[1]!HsGetValue("EssbaseCluster-1_CalRptg_CalRptg","Account#"&amp;$A33&amp;";Period#"&amp;M$12&amp;";Year#"&amp;M$11&amp;";Scenario#"&amp;$C$1&amp;";Version#"&amp;$B$1&amp;";Total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3" s="498">
        <f>[1]!HsGetValue("EssbaseCluster-1_CalRptg_CalRptg","Account#"&amp;$A33&amp;";Period#"&amp;N$12&amp;";Year#"&amp;N$11&amp;";Scenario#"&amp;$C$1&amp;";Version#"&amp;$B$1&amp;";Total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3" s="498">
        <f>[1]!HsGetValue("EssbaseCluster-1_CalRptg_CalRptg","Account#"&amp;$A33&amp;";Period#"&amp;O$12&amp;";Year#"&amp;O$11&amp;";Scenario#"&amp;$C$1&amp;";Version#"&amp;$B$1&amp;";Total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3" s="498">
        <f>[1]!HsGetValue("EssbaseCluster-1_CalRptg_CalRptg","Account#"&amp;$A33&amp;";Period#"&amp;P$12&amp;";Year#"&amp;P$11&amp;";Scenario#"&amp;$C$1&amp;";Version#"&amp;$B$1&amp;";Total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3" s="498">
        <f>[1]!HsGetValue("EssbaseCluster-1_CalRptg_CalRptg","Account#"&amp;$A33&amp;";Period#"&amp;Q$12&amp;";Year#"&amp;Q$11&amp;";Scenario#"&amp;$C$1&amp;";Version#"&amp;$B$1&amp;";Total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3" s="498">
        <f>[1]!HsGetValue("EssbaseCluster-1_CalRptg_CalRptg","Account#"&amp;$A33&amp;";Period#"&amp;R$12&amp;";Year#"&amp;R$11&amp;";Scenario#"&amp;$C$1&amp;";Version#"&amp;$B$1&amp;";Total Entity#"&amp;$A$9&amp;";Fund#"&amp;$B$9&amp;";Chart1#"&amp;$F$9&amp;";Chart2#"&amp;$G$9&amp;";Time_Series#"&amp;$I$1&amp;"")</f>
        <v>-5256.6099999999969</v>
      </c>
    </row>
    <row r="34" spans="1:18">
      <c r="A34" s="487" t="s">
        <v>319</v>
      </c>
      <c r="B34" s="498">
        <f>[1]!HsGetValue("EssbaseCluster-1_CalRptg_CalRptg","Account#"&amp;$A34&amp;";Period#"&amp;B$12&amp;";Year#"&amp;B$11&amp;";Scenario#"&amp;$C$1&amp;";Version#"&amp;$B$1&amp;";Total Entity#"&amp;$A$9&amp;";Fund#"&amp;$B$9&amp;";Chart1#"&amp;$F$9&amp;";Chart2#"&amp;$G$9&amp;";Time_Series#"&amp;$I$1&amp;"")</f>
        <v>0</v>
      </c>
      <c r="C34" s="498">
        <f>[1]!HsGetValue("EssbaseCluster-1_CalRptg_CalRptg","Account#"&amp;$A34&amp;";Period#"&amp;C$12&amp;";Year#"&amp;C$11&amp;";Scenario#"&amp;$C$1&amp;";Version#"&amp;$B$1&amp;";Total Entity#"&amp;$A$9&amp;";Fund#"&amp;$B$9&amp;";Chart1#"&amp;$F$9&amp;";Chart2#"&amp;$G$9&amp;";Time_Series#"&amp;$I$1&amp;"")</f>
        <v>0</v>
      </c>
      <c r="D34" s="498">
        <f>[1]!HsGetValue("EssbaseCluster-1_CalRptg_CalRptg","Account#"&amp;$A34&amp;";Period#"&amp;D$12&amp;";Year#"&amp;D$11&amp;";Scenario#"&amp;$C$1&amp;";Version#"&amp;$B$1&amp;";Total Entity#"&amp;$A$9&amp;";Fund#"&amp;$B$9&amp;";Chart1#"&amp;$F$9&amp;";Chart2#"&amp;$G$9&amp;";Time_Series#"&amp;$I$1&amp;"")</f>
        <v>0</v>
      </c>
      <c r="E34" s="498">
        <f>[1]!HsGetValue("EssbaseCluster-1_CalRptg_CalRptg","Account#"&amp;$A34&amp;";Period#"&amp;E$12&amp;";Year#"&amp;E$11&amp;";Scenario#"&amp;$C$1&amp;";Version#"&amp;$B$1&amp;";Total Entity#"&amp;$A$9&amp;";Fund#"&amp;$B$9&amp;";Chart1#"&amp;$F$9&amp;";Chart2#"&amp;$G$9&amp;";Time_Series#"&amp;$I$1&amp;"")</f>
        <v>0</v>
      </c>
      <c r="F34" s="498">
        <f>[1]!HsGetValue("EssbaseCluster-1_CalRptg_CalRptg","Account#"&amp;$A34&amp;";Period#"&amp;F$12&amp;";Year#"&amp;F$11&amp;";Scenario#"&amp;$C$1&amp;";Version#"&amp;$B$1&amp;";Total Entity#"&amp;$A$9&amp;";Fund#"&amp;$B$9&amp;";Chart1#"&amp;$F$9&amp;";Chart2#"&amp;$G$9&amp;";Time_Series#"&amp;$I$1&amp;"")</f>
        <v>0</v>
      </c>
      <c r="G34" s="498">
        <f>[1]!HsGetValue("EssbaseCluster-1_CalRptg_CalRptg","Account#"&amp;$A34&amp;";Period#"&amp;G$12&amp;";Year#"&amp;G$11&amp;";Scenario#"&amp;$C$1&amp;";Version#"&amp;$B$1&amp;";Total Entity#"&amp;$A$9&amp;";Fund#"&amp;$B$9&amp;";Chart1#"&amp;$F$9&amp;";Chart2#"&amp;$G$9&amp;";Time_Series#"&amp;$I$1&amp;"")</f>
        <v>0</v>
      </c>
      <c r="H34" s="498">
        <f>[1]!HsGetValue("EssbaseCluster-1_CalRptg_CalRptg","Account#"&amp;$A34&amp;";Period#"&amp;H$12&amp;";Year#"&amp;H$11&amp;";Scenario#"&amp;$C$1&amp;";Version#"&amp;$B$1&amp;";Total Entity#"&amp;$A$9&amp;";Fund#"&amp;$B$9&amp;";Chart1#"&amp;$F$9&amp;";Chart2#"&amp;$G$9&amp;";Time_Series#"&amp;$I$1&amp;"")</f>
        <v>0</v>
      </c>
      <c r="I34" s="498">
        <f>[1]!HsGetValue("EssbaseCluster-1_CalRptg_CalRptg","Account#"&amp;$A34&amp;";Period#"&amp;I$12&amp;";Year#"&amp;I$11&amp;";Scenario#"&amp;$C$1&amp;";Version#"&amp;$B$1&amp;";Total Entity#"&amp;$A$9&amp;";Fund#"&amp;$B$9&amp;";Chart1#"&amp;$F$9&amp;";Chart2#"&amp;$G$9&amp;";Time_Series#"&amp;$I$1&amp;"")</f>
        <v>0</v>
      </c>
      <c r="J34" s="498">
        <f>[1]!HsGetValue("EssbaseCluster-1_CalRptg_CalRptg","Account#"&amp;$A34&amp;";Period#"&amp;J$12&amp;";Year#"&amp;J$11&amp;";Scenario#"&amp;$C$1&amp;";Version#"&amp;$B$1&amp;";Total Entity#"&amp;$A$9&amp;";Fund#"&amp;$B$9&amp;";Chart1#"&amp;$F$9&amp;";Chart2#"&amp;$G$9&amp;";Time_Series#"&amp;$I$1&amp;"")</f>
        <v>0</v>
      </c>
      <c r="K34" s="498">
        <f>[1]!HsGetValue("EssbaseCluster-1_CalRptg_CalRptg","Account#"&amp;$A34&amp;";Period#"&amp;K$12&amp;";Year#"&amp;K$11&amp;";Scenario#"&amp;$C$1&amp;";Version#"&amp;$B$1&amp;";Total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4" s="498">
        <f>[1]!HsGetValue("EssbaseCluster-1_CalRptg_CalRptg","Account#"&amp;$A34&amp;";Period#"&amp;L$12&amp;";Year#"&amp;L$11&amp;";Scenario#"&amp;$C$1&amp;";Version#"&amp;$B$1&amp;";Total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4" s="498">
        <f>[1]!HsGetValue("EssbaseCluster-1_CalRptg_CalRptg","Account#"&amp;$A34&amp;";Period#"&amp;M$12&amp;";Year#"&amp;M$11&amp;";Scenario#"&amp;$C$1&amp;";Version#"&amp;$B$1&amp;";Total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4" s="498">
        <f>[1]!HsGetValue("EssbaseCluster-1_CalRptg_CalRptg","Account#"&amp;$A34&amp;";Period#"&amp;N$12&amp;";Year#"&amp;N$11&amp;";Scenario#"&amp;$C$1&amp;";Version#"&amp;$B$1&amp;";Total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4" s="498">
        <f>[1]!HsGetValue("EssbaseCluster-1_CalRptg_CalRptg","Account#"&amp;$A34&amp;";Period#"&amp;O$12&amp;";Year#"&amp;O$11&amp;";Scenario#"&amp;$C$1&amp;";Version#"&amp;$B$1&amp;";Total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4" s="498">
        <f>[1]!HsGetValue("EssbaseCluster-1_CalRptg_CalRptg","Account#"&amp;$A34&amp;";Period#"&amp;P$12&amp;";Year#"&amp;P$11&amp;";Scenario#"&amp;$C$1&amp;";Version#"&amp;$B$1&amp;";Total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4" s="498">
        <f>[1]!HsGetValue("EssbaseCluster-1_CalRptg_CalRptg","Account#"&amp;$A34&amp;";Period#"&amp;Q$12&amp;";Year#"&amp;Q$11&amp;";Scenario#"&amp;$C$1&amp;";Version#"&amp;$B$1&amp;";Total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4" s="498">
        <f>[1]!HsGetValue("EssbaseCluster-1_CalRptg_CalRptg","Account#"&amp;$A34&amp;";Period#"&amp;R$12&amp;";Year#"&amp;R$11&amp;";Scenario#"&amp;$C$1&amp;";Version#"&amp;$B$1&amp;";Total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35" spans="1:18" s="125" customFormat="1" ht="13.5" thickBot="1">
      <c r="A35" s="486" t="s">
        <v>314</v>
      </c>
      <c r="B35" s="500">
        <f>[1]!HsGetValue("EssbaseCluster-1_CalRptg_CalRptg","Account#"&amp;$A35&amp;";Period#"&amp;B$12&amp;";Year#"&amp;B$11&amp;";Scenario#"&amp;$C$1&amp;";Version#"&amp;$B$1&amp;";Total Entity#"&amp;$A$9&amp;";Fund#"&amp;$B$9&amp;";Chart1#"&amp;$F$9&amp;";Chart2#"&amp;$G$9&amp;";Time_Series#"&amp;$I$1&amp;"")</f>
        <v>-17.960000000000491</v>
      </c>
      <c r="C35" s="500">
        <f>[1]!HsGetValue("EssbaseCluster-1_CalRptg_CalRptg","Account#"&amp;$A35&amp;";Period#"&amp;C$12&amp;";Year#"&amp;C$11&amp;";Scenario#"&amp;$C$1&amp;";Version#"&amp;$B$1&amp;";Total Entity#"&amp;$A$9&amp;";Fund#"&amp;$B$9&amp;";Chart1#"&amp;$F$9&amp;";Chart2#"&amp;$G$9&amp;";Time_Series#"&amp;$I$1&amp;"")</f>
        <v>3554.8100000000004</v>
      </c>
      <c r="D35" s="500">
        <f>[1]!HsGetValue("EssbaseCluster-1_CalRptg_CalRptg","Account#"&amp;$A35&amp;";Period#"&amp;D$12&amp;";Year#"&amp;D$11&amp;";Scenario#"&amp;$C$1&amp;";Version#"&amp;$B$1&amp;";Total Entity#"&amp;$A$9&amp;";Fund#"&amp;$B$9&amp;";Chart1#"&amp;$F$9&amp;";Chart2#"&amp;$G$9&amp;";Time_Series#"&amp;$I$1&amp;"")</f>
        <v>9619.3399999999983</v>
      </c>
      <c r="E35" s="500">
        <f>[1]!HsGetValue("EssbaseCluster-1_CalRptg_CalRptg","Account#"&amp;$A35&amp;";Period#"&amp;E$12&amp;";Year#"&amp;E$11&amp;";Scenario#"&amp;$C$1&amp;";Version#"&amp;$B$1&amp;";Total Entity#"&amp;$A$9&amp;";Fund#"&amp;$B$9&amp;";Chart1#"&amp;$F$9&amp;";Chart2#"&amp;$G$9&amp;";Time_Series#"&amp;$I$1&amp;"")</f>
        <v>-440.00000000000728</v>
      </c>
      <c r="F35" s="500">
        <f>[1]!HsGetValue("EssbaseCluster-1_CalRptg_CalRptg","Account#"&amp;$A35&amp;";Period#"&amp;F$12&amp;";Year#"&amp;F$11&amp;";Scenario#"&amp;$C$1&amp;";Version#"&amp;$B$1&amp;";Total Entity#"&amp;$A$9&amp;";Fund#"&amp;$B$9&amp;";Chart1#"&amp;$F$9&amp;";Chart2#"&amp;$G$9&amp;";Time_Series#"&amp;$I$1&amp;"")</f>
        <v>7490.9299999999994</v>
      </c>
      <c r="G35" s="500">
        <f>[1]!HsGetValue("EssbaseCluster-1_CalRptg_CalRptg","Account#"&amp;$A35&amp;";Period#"&amp;G$12&amp;";Year#"&amp;G$11&amp;";Scenario#"&amp;$C$1&amp;";Version#"&amp;$B$1&amp;";Total Entity#"&amp;$A$9&amp;";Fund#"&amp;$B$9&amp;";Chart1#"&amp;$F$9&amp;";Chart2#"&amp;$G$9&amp;";Time_Series#"&amp;$I$1&amp;"")</f>
        <v>-8622.2099999999991</v>
      </c>
      <c r="H35" s="500">
        <f>[1]!HsGetValue("EssbaseCluster-1_CalRptg_CalRptg","Account#"&amp;$A35&amp;";Period#"&amp;H$12&amp;";Year#"&amp;H$11&amp;";Scenario#"&amp;$C$1&amp;";Version#"&amp;$B$1&amp;";Total Entity#"&amp;$A$9&amp;";Fund#"&amp;$B$9&amp;";Chart1#"&amp;$F$9&amp;";Chart2#"&amp;$G$9&amp;";Time_Series#"&amp;$I$1&amp;"")</f>
        <v>-910.59999999999945</v>
      </c>
      <c r="I35" s="500">
        <f>[1]!HsGetValue("EssbaseCluster-1_CalRptg_CalRptg","Account#"&amp;$A35&amp;";Period#"&amp;I$12&amp;";Year#"&amp;I$11&amp;";Scenario#"&amp;$C$1&amp;";Version#"&amp;$B$1&amp;";Total Entity#"&amp;$A$9&amp;";Fund#"&amp;$B$9&amp;";Chart1#"&amp;$F$9&amp;";Chart2#"&amp;$G$9&amp;";Time_Series#"&amp;$I$1&amp;"")</f>
        <v>-3176.2299999999996</v>
      </c>
      <c r="J35" s="500">
        <f>[1]!HsGetValue("EssbaseCluster-1_CalRptg_CalRptg","Account#"&amp;$A35&amp;";Period#"&amp;J$12&amp;";Year#"&amp;J$11&amp;";Scenario#"&amp;$C$1&amp;";Version#"&amp;$B$1&amp;";Total Entity#"&amp;$A$9&amp;";Fund#"&amp;$B$9&amp;";Chart1#"&amp;$F$9&amp;";Chart2#"&amp;$G$9&amp;";Time_Series#"&amp;$I$1&amp;"")</f>
        <v>-38.5</v>
      </c>
      <c r="K35" s="500">
        <f>[1]!HsGetValue("EssbaseCluster-1_CalRptg_CalRptg","Account#"&amp;$A35&amp;";Period#"&amp;K$12&amp;";Year#"&amp;K$11&amp;";Scenario#"&amp;$C$1&amp;";Version#"&amp;$B$1&amp;";Total Entity#"&amp;$A$9&amp;";Fund#"&amp;$B$9&amp;";Chart1#"&amp;$F$9&amp;";Chart2#"&amp;$G$9&amp;";Time_Series#"&amp;$I$1&amp;"")</f>
        <v>0</v>
      </c>
      <c r="L35" s="500">
        <f>[1]!HsGetValue("EssbaseCluster-1_CalRptg_CalRptg","Account#"&amp;$A35&amp;";Period#"&amp;L$12&amp;";Year#"&amp;L$11&amp;";Scenario#"&amp;$C$1&amp;";Version#"&amp;$B$1&amp;";Total Entity#"&amp;$A$9&amp;";Fund#"&amp;$B$9&amp;";Chart1#"&amp;$F$9&amp;";Chart2#"&amp;$G$9&amp;";Time_Series#"&amp;$I$1&amp;"")</f>
        <v>0</v>
      </c>
      <c r="M35" s="500">
        <f>[1]!HsGetValue("EssbaseCluster-1_CalRptg_CalRptg","Account#"&amp;$A35&amp;";Period#"&amp;M$12&amp;";Year#"&amp;M$11&amp;";Scenario#"&amp;$C$1&amp;";Version#"&amp;$B$1&amp;";Total Entity#"&amp;$A$9&amp;";Fund#"&amp;$B$9&amp;";Chart1#"&amp;$F$9&amp;";Chart2#"&amp;$G$9&amp;";Time_Series#"&amp;$I$1&amp;"")</f>
        <v>0</v>
      </c>
      <c r="N35" s="500">
        <f>[1]!HsGetValue("EssbaseCluster-1_CalRptg_CalRptg","Account#"&amp;$A35&amp;";Period#"&amp;N$12&amp;";Year#"&amp;N$11&amp;";Scenario#"&amp;$C$1&amp;";Version#"&amp;$B$1&amp;";Total Entity#"&amp;$A$9&amp;";Fund#"&amp;$B$9&amp;";Chart1#"&amp;$F$9&amp;";Chart2#"&amp;$G$9&amp;";Time_Series#"&amp;$I$1&amp;"")</f>
        <v>0</v>
      </c>
      <c r="O35" s="500">
        <f>[1]!HsGetValue("EssbaseCluster-1_CalRptg_CalRptg","Account#"&amp;$A35&amp;";Period#"&amp;O$12&amp;";Year#"&amp;O$11&amp;";Scenario#"&amp;$C$1&amp;";Version#"&amp;$B$1&amp;";Total Entity#"&amp;$A$9&amp;";Fund#"&amp;$B$9&amp;";Chart1#"&amp;$F$9&amp;";Chart2#"&amp;$G$9&amp;";Time_Series#"&amp;$I$1&amp;"")</f>
        <v>0</v>
      </c>
      <c r="P35" s="500">
        <f>[1]!HsGetValue("EssbaseCluster-1_CalRptg_CalRptg","Account#"&amp;$A35&amp;";Period#"&amp;P$12&amp;";Year#"&amp;P$11&amp;";Scenario#"&amp;$C$1&amp;";Version#"&amp;$B$1&amp;";Total Entity#"&amp;$A$9&amp;";Fund#"&amp;$B$9&amp;";Chart1#"&amp;$F$9&amp;";Chart2#"&amp;$G$9&amp;";Time_Series#"&amp;$I$1&amp;"")</f>
        <v>0</v>
      </c>
      <c r="Q35" s="500">
        <f>[1]!HsGetValue("EssbaseCluster-1_CalRptg_CalRptg","Account#"&amp;$A35&amp;";Period#"&amp;Q$12&amp;";Year#"&amp;Q$11&amp;";Scenario#"&amp;$C$1&amp;";Version#"&amp;$B$1&amp;";Total Entity#"&amp;$A$9&amp;";Fund#"&amp;$B$9&amp;";Chart1#"&amp;$F$9&amp;";Chart2#"&amp;$G$9&amp;";Time_Series#"&amp;$I$1&amp;"")</f>
        <v>0</v>
      </c>
      <c r="R35" s="500">
        <f>[1]!HsGetValue("EssbaseCluster-1_CalRptg_CalRptg","Account#"&amp;$A35&amp;";Period#"&amp;R$12&amp;";Year#"&amp;R$11&amp;";Scenario#"&amp;$C$1&amp;";Version#"&amp;$B$1&amp;";Total Entity#"&amp;$A$9&amp;";Fund#"&amp;$B$9&amp;";Chart1#"&amp;$F$9&amp;";Chart2#"&amp;$G$9&amp;";Time_Series#"&amp;$I$1&amp;"")</f>
        <v>-5256.6099999999969</v>
      </c>
    </row>
    <row r="36" spans="1:18" ht="13.5" thickTop="1">
      <c r="A36" s="487" t="s">
        <v>315</v>
      </c>
      <c r="B36" s="498"/>
      <c r="C36" s="498"/>
      <c r="D36" s="498"/>
      <c r="E36" s="498">
        <f>[1]!HsGetValue("EssbaseCluster-1_CalRptg_CalRptg","Account#"&amp;$A36&amp;";Period#"&amp;E$12&amp;";Year#"&amp;E$11&amp;";Scenario#"&amp;$C$1&amp;";Version#"&amp;$B$1&amp;";Total Entity#"&amp;$A$9&amp;";Fund#"&amp;$B$9&amp;";Chart1#"&amp;$F$9&amp;";Chart2#"&amp;$G$9&amp;";Time_Series#"&amp;$I$1&amp;"")</f>
        <v>440</v>
      </c>
      <c r="F36" s="498">
        <f>E37</f>
        <v>-7.2759576141834259E-12</v>
      </c>
      <c r="G36" s="498">
        <f>F37</f>
        <v>7490.9299999999921</v>
      </c>
      <c r="H36" s="498">
        <f t="shared" ref="H36:Q36" si="0">G37</f>
        <v>-1131.280000000007</v>
      </c>
      <c r="I36" s="498">
        <f t="shared" si="0"/>
        <v>-2041.8800000000065</v>
      </c>
      <c r="J36" s="498">
        <f t="shared" si="0"/>
        <v>-5218.110000000006</v>
      </c>
      <c r="K36" s="498">
        <f t="shared" si="0"/>
        <v>-5256.610000000006</v>
      </c>
      <c r="L36" s="498">
        <f t="shared" si="0"/>
        <v>-5256.610000000006</v>
      </c>
      <c r="M36" s="498">
        <f t="shared" si="0"/>
        <v>-5256.610000000006</v>
      </c>
      <c r="N36" s="498">
        <f t="shared" si="0"/>
        <v>-5256.610000000006</v>
      </c>
      <c r="O36" s="498">
        <f t="shared" si="0"/>
        <v>-5256.610000000006</v>
      </c>
      <c r="P36" s="498">
        <f t="shared" si="0"/>
        <v>-5256.610000000006</v>
      </c>
      <c r="Q36" s="498">
        <f t="shared" si="0"/>
        <v>-5256.610000000006</v>
      </c>
      <c r="R36" s="498">
        <f>[1]!HsGetValue("EssbaseCluster-1_CalRptg_CalRptg","Account#"&amp;$A36&amp;";Period#"&amp;R$12&amp;";Year#"&amp;R$11&amp;";Scenario#"&amp;$C$1&amp;";Version#"&amp;$B$1&amp;";Total Entity#"&amp;$A$9&amp;";Fund#"&amp;$B$9&amp;";Chart1#"&amp;$F$9&amp;";Chart2#"&amp;$G$9&amp;";Time_Series#"&amp;$I$1&amp;"")</f>
        <v>0</v>
      </c>
    </row>
    <row r="37" spans="1:18">
      <c r="A37" s="487" t="s">
        <v>316</v>
      </c>
      <c r="B37" s="498"/>
      <c r="C37" s="498"/>
      <c r="D37" s="498"/>
      <c r="E37" s="498">
        <f>[1]!HsGetValue("EssbaseCluster-1_CalRptg_CalRptg","Account#"&amp;$A37&amp;";Period#"&amp;E$12&amp;";Year#"&amp;E$11&amp;";Scenario#"&amp;$C$1&amp;";Version#"&amp;$B$1&amp;";Total Entity#"&amp;$A$9&amp;";Fund#"&amp;$B$9&amp;";Chart1#"&amp;$F$9&amp;";Chart2#"&amp;$G$9&amp;";Time_Series#"&amp;$I$1&amp;"")</f>
        <v>-7.2759576141834259E-12</v>
      </c>
      <c r="F37" s="498">
        <f>F36+F35</f>
        <v>7490.9299999999921</v>
      </c>
      <c r="G37" s="498">
        <f>G36+G35</f>
        <v>-1131.280000000007</v>
      </c>
      <c r="H37" s="498">
        <f t="shared" ref="H37:Q37" si="1">H36+H35</f>
        <v>-2041.8800000000065</v>
      </c>
      <c r="I37" s="498">
        <f t="shared" si="1"/>
        <v>-5218.110000000006</v>
      </c>
      <c r="J37" s="498">
        <f t="shared" si="1"/>
        <v>-5256.610000000006</v>
      </c>
      <c r="K37" s="498">
        <f t="shared" si="1"/>
        <v>-5256.610000000006</v>
      </c>
      <c r="L37" s="498">
        <f t="shared" si="1"/>
        <v>-5256.610000000006</v>
      </c>
      <c r="M37" s="498">
        <f t="shared" si="1"/>
        <v>-5256.610000000006</v>
      </c>
      <c r="N37" s="498">
        <f t="shared" si="1"/>
        <v>-5256.610000000006</v>
      </c>
      <c r="O37" s="498">
        <f t="shared" si="1"/>
        <v>-5256.610000000006</v>
      </c>
      <c r="P37" s="498">
        <f t="shared" si="1"/>
        <v>-5256.610000000006</v>
      </c>
      <c r="Q37" s="498">
        <f t="shared" si="1"/>
        <v>-5256.610000000006</v>
      </c>
      <c r="R37" s="498">
        <f>[1]!HsGetValue("EssbaseCluster-1_CalRptg_CalRptg","Account#"&amp;$A37&amp;";Period#"&amp;R$12&amp;";Year#"&amp;R$11&amp;";Scenario#"&amp;$C$1&amp;";Version#"&amp;$B$1&amp;";Total Entity#"&amp;$A$9&amp;";Fund#"&amp;$B$9&amp;";Chart1#"&amp;$F$9&amp;";Chart2#"&amp;$G$9&amp;";Time_Series#"&amp;$I$1&amp;"")</f>
        <v>-5256.6099999999969</v>
      </c>
    </row>
    <row r="38" spans="1:18">
      <c r="A38" s="482"/>
      <c r="B38" s="498"/>
    </row>
    <row r="39" spans="1:18">
      <c r="A39" s="486" t="s">
        <v>368</v>
      </c>
      <c r="B39" s="486" t="s">
        <v>369</v>
      </c>
      <c r="F39" s="486" t="s">
        <v>375</v>
      </c>
    </row>
    <row r="40" spans="1:18">
      <c r="A40" s="499" t="s">
        <v>374</v>
      </c>
      <c r="B40" s="549">
        <v>60120</v>
      </c>
      <c r="C40" s="466" t="str">
        <f>RIGHT([1]!hsdescription("EssbaseCluster-1_CalRptg_CalRptg","Fund#"&amp;$B$40),LEN([1]!hsdescription("EssbaseCluster-1_CalRptg_CalRptg","Fund#"&amp;$B$9))-SEARCH(" ",[1]!hsdescription("EssbaseCluster-1_CalRptg_CalRptg","Fund#"&amp;$B$9),1))</f>
        <v>- Cancer Research Lab Recharge</v>
      </c>
      <c r="D40" s="466"/>
      <c r="E40" s="466"/>
      <c r="F40" s="553" t="s">
        <v>312</v>
      </c>
      <c r="G40" s="554" t="s">
        <v>390</v>
      </c>
    </row>
    <row r="42" spans="1:18">
      <c r="B42" s="485" t="s">
        <v>412</v>
      </c>
      <c r="C42" s="485" t="s">
        <v>412</v>
      </c>
      <c r="D42" s="485" t="s">
        <v>412</v>
      </c>
      <c r="E42" s="485" t="s">
        <v>343</v>
      </c>
      <c r="F42" s="485" t="s">
        <v>398</v>
      </c>
      <c r="G42" s="485" t="s">
        <v>398</v>
      </c>
      <c r="H42" s="485" t="s">
        <v>398</v>
      </c>
      <c r="I42" s="485" t="s">
        <v>398</v>
      </c>
      <c r="J42" s="485" t="s">
        <v>398</v>
      </c>
      <c r="K42" s="485" t="s">
        <v>398</v>
      </c>
      <c r="L42" s="485" t="s">
        <v>398</v>
      </c>
      <c r="M42" s="485" t="s">
        <v>398</v>
      </c>
      <c r="N42" s="485" t="s">
        <v>398</v>
      </c>
      <c r="O42" s="485" t="s">
        <v>398</v>
      </c>
      <c r="P42" s="485" t="s">
        <v>398</v>
      </c>
      <c r="Q42" s="485" t="s">
        <v>398</v>
      </c>
      <c r="R42" s="485" t="s">
        <v>398</v>
      </c>
    </row>
    <row r="43" spans="1:18">
      <c r="B43" s="485" t="s">
        <v>353</v>
      </c>
      <c r="C43" s="486" t="s">
        <v>354</v>
      </c>
      <c r="D43" s="486" t="s">
        <v>355</v>
      </c>
      <c r="E43" s="485" t="s">
        <v>340</v>
      </c>
      <c r="F43" s="485" t="s">
        <v>344</v>
      </c>
      <c r="G43" s="485" t="s">
        <v>345</v>
      </c>
      <c r="H43" s="485" t="s">
        <v>346</v>
      </c>
      <c r="I43" s="485" t="s">
        <v>347</v>
      </c>
      <c r="J43" s="485" t="s">
        <v>348</v>
      </c>
      <c r="K43" s="485" t="s">
        <v>349</v>
      </c>
      <c r="L43" s="485" t="s">
        <v>350</v>
      </c>
      <c r="M43" s="485" t="s">
        <v>351</v>
      </c>
      <c r="N43" s="486" t="s">
        <v>352</v>
      </c>
      <c r="O43" s="485" t="s">
        <v>353</v>
      </c>
      <c r="P43" s="486" t="s">
        <v>354</v>
      </c>
      <c r="Q43" s="486" t="s">
        <v>355</v>
      </c>
      <c r="R43" s="486" t="s">
        <v>340</v>
      </c>
    </row>
    <row r="44" spans="1:18">
      <c r="E44" s="498"/>
    </row>
    <row r="45" spans="1:18">
      <c r="A45" s="483" t="s">
        <v>320</v>
      </c>
      <c r="B45" s="498">
        <f>[1]!HsGetValue("EssbaseCluster-1_CalRptg_CalRptg","Account#"&amp;$A45&amp;";Period#"&amp;B$43&amp;";Year#"&amp;B$42&amp;";Scenario#"&amp;$C$1&amp;";Version#"&amp;$B$1&amp;";Total Entity#"&amp;$A$40&amp;";Fund#"&amp;$B$40&amp;";Chart1#"&amp;$F$40&amp;";Chart2#"&amp;$G$40&amp;";Time_Series#"&amp;$I$1&amp;"")</f>
        <v>288.75</v>
      </c>
      <c r="C45" s="498">
        <f>[1]!HsGetValue("EssbaseCluster-1_CalRptg_CalRptg","Account#"&amp;$A45&amp;";Period#"&amp;C$43&amp;";Year#"&amp;C$42&amp;";Scenario#"&amp;$C$1&amp;";Version#"&amp;$B$1&amp;";Total Entity#"&amp;$A$40&amp;";Fund#"&amp;$B$40&amp;";Chart1#"&amp;$F$40&amp;";Chart2#"&amp;$G$40&amp;";Time_Series#"&amp;$I$1&amp;"")</f>
        <v>40</v>
      </c>
      <c r="D45" s="498">
        <f>[1]!HsGetValue("EssbaseCluster-1_CalRptg_CalRptg","Account#"&amp;$A45&amp;";Period#"&amp;D$43&amp;";Year#"&amp;D$42&amp;";Scenario#"&amp;$C$1&amp;";Version#"&amp;$B$1&amp;";Total Entity#"&amp;$A$40&amp;";Fund#"&amp;$B$40&amp;";Chart1#"&amp;$F$40&amp;";Chart2#"&amp;$G$40&amp;";Time_Series#"&amp;$I$1&amp;"")</f>
        <v>401</v>
      </c>
      <c r="E45" s="498">
        <f>[1]!HsGetValue("EssbaseCluster-1_CalRptg_CalRptg","Account#"&amp;$A45&amp;";Period#"&amp;E$43&amp;";Year#"&amp;E$42&amp;";Scenario#"&amp;$C$1&amp;";Version#"&amp;$B$1&amp;";Total Entity#"&amp;$A$40&amp;";Fund#"&amp;$B$40&amp;";Chart1#"&amp;$F$40&amp;";Chart2#"&amp;$G$40&amp;";Time_Series#"&amp;$I$1&amp;"")</f>
        <v>3222.63</v>
      </c>
      <c r="F45" s="498">
        <f>[1]!HsGetValue("EssbaseCluster-1_CalRptg_CalRptg","Account#"&amp;$A45&amp;";Period#"&amp;F$43&amp;";Year#"&amp;F$42&amp;";Scenario#"&amp;$C$1&amp;";Version#"&amp;$B$1&amp;";Total Entity#"&amp;$A$40&amp;";Fund#"&amp;$B$40&amp;";Chart1#"&amp;$F$40&amp;";Chart2#"&amp;$G$40&amp;";Time_Series#"&amp;$I$1&amp;"")</f>
        <v>171</v>
      </c>
      <c r="G45" s="498">
        <f>[1]!HsGetValue("EssbaseCluster-1_CalRptg_CalRptg","Account#"&amp;$A45&amp;";Period#"&amp;G$43&amp;";Year#"&amp;G$42&amp;";Scenario#"&amp;$C$1&amp;";Version#"&amp;$B$1&amp;";Total Entity#"&amp;$A$40&amp;";Fund#"&amp;$B$40&amp;";Chart1#"&amp;$F$40&amp;";Chart2#"&amp;$G$40&amp;";Time_Series#"&amp;$I$1&amp;"")</f>
        <v>115</v>
      </c>
      <c r="H45" s="498">
        <f>[1]!HsGetValue("EssbaseCluster-1_CalRptg_CalRptg","Account#"&amp;$A45&amp;";Period#"&amp;H$43&amp;";Year#"&amp;H$42&amp;";Scenario#"&amp;$C$1&amp;";Version#"&amp;$B$1&amp;";Total Entity#"&amp;$A$40&amp;";Fund#"&amp;$B$40&amp;";Chart1#"&amp;$F$40&amp;";Chart2#"&amp;$G$40&amp;";Time_Series#"&amp;$I$1&amp;"")</f>
        <v>490</v>
      </c>
      <c r="I45" s="498">
        <f>[1]!HsGetValue("EssbaseCluster-1_CalRptg_CalRptg","Account#"&amp;$A45&amp;";Period#"&amp;I$43&amp;";Year#"&amp;I$42&amp;";Scenario#"&amp;$C$1&amp;";Version#"&amp;$B$1&amp;";Total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45" s="498">
        <f>[1]!HsGetValue("EssbaseCluster-1_CalRptg_CalRptg","Account#"&amp;$A45&amp;";Period#"&amp;J$43&amp;";Year#"&amp;J$42&amp;";Scenario#"&amp;$C$1&amp;";Version#"&amp;$B$1&amp;";Total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45" s="498">
        <f>[1]!HsGetValue("EssbaseCluster-1_CalRptg_CalRptg","Account#"&amp;$A45&amp;";Period#"&amp;K$43&amp;";Year#"&amp;K$42&amp;";Scenario#"&amp;$C$1&amp;";Version#"&amp;$B$1&amp;";Total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45" s="498">
        <f>[1]!HsGetValue("EssbaseCluster-1_CalRptg_CalRptg","Account#"&amp;$A45&amp;";Period#"&amp;L$43&amp;";Year#"&amp;L$42&amp;";Scenario#"&amp;$C$1&amp;";Version#"&amp;$B$1&amp;";Total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45" s="498">
        <f>[1]!HsGetValue("EssbaseCluster-1_CalRptg_CalRptg","Account#"&amp;$A45&amp;";Period#"&amp;M$43&amp;";Year#"&amp;M$42&amp;";Scenario#"&amp;$C$1&amp;";Version#"&amp;$B$1&amp;";Total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45" s="498">
        <f>[1]!HsGetValue("EssbaseCluster-1_CalRptg_CalRptg","Account#"&amp;$A45&amp;";Period#"&amp;N$43&amp;";Year#"&amp;N$42&amp;";Scenario#"&amp;$C$1&amp;";Version#"&amp;$B$1&amp;";Total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45" s="498">
        <f>[1]!HsGetValue("EssbaseCluster-1_CalRptg_CalRptg","Account#"&amp;$A45&amp;";Period#"&amp;O$43&amp;";Year#"&amp;O$42&amp;";Scenario#"&amp;$C$1&amp;";Version#"&amp;$B$1&amp;";Total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45" s="498">
        <f>[1]!HsGetValue("EssbaseCluster-1_CalRptg_CalRptg","Account#"&amp;$A45&amp;";Period#"&amp;P$43&amp;";Year#"&amp;P$42&amp;";Scenario#"&amp;$C$1&amp;";Version#"&amp;$B$1&amp;";Total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45" s="498">
        <f>[1]!HsGetValue("EssbaseCluster-1_CalRptg_CalRptg","Account#"&amp;$A45&amp;";Period#"&amp;Q$43&amp;";Year#"&amp;Q$42&amp;";Scenario#"&amp;$C$1&amp;";Version#"&amp;$B$1&amp;";Total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45" s="498">
        <f>[1]!HsGetValue("EssbaseCluster-1_CalRptg_CalRptg","Account#"&amp;$A45&amp;";Period#"&amp;R$43&amp;";Year#"&amp;R$42&amp;";Scenario#"&amp;$C$1&amp;";Version#"&amp;$B$1&amp;";Total Entity#"&amp;$A$40&amp;";Fund#"&amp;$B$40&amp;";Chart1#"&amp;$F$40&amp;";Chart2#"&amp;$G$40&amp;";Time_Series#"&amp;$I$1&amp;"")</f>
        <v>776</v>
      </c>
    </row>
    <row r="46" spans="1:18">
      <c r="A46" s="482" t="s">
        <v>322</v>
      </c>
      <c r="B46" s="498">
        <f>[1]!HsGetValue("EssbaseCluster-1_CalRptg_CalRptg","Account#"&amp;$A46&amp;";Period#"&amp;B$43&amp;";Year#"&amp;B$42&amp;";Scenario#"&amp;$C$1&amp;";Version#"&amp;$B$1&amp;";Total Entity#"&amp;$A$40&amp;";Fund#"&amp;$B$40&amp;";Chart1#"&amp;$F$40&amp;";Chart2#"&amp;$G$40&amp;";Time_Series#"&amp;$I$1&amp;"")</f>
        <v>36220.839999999997</v>
      </c>
      <c r="C46" s="498">
        <f>[1]!HsGetValue("EssbaseCluster-1_CalRptg_CalRptg","Account#"&amp;$A46&amp;";Period#"&amp;C$43&amp;";Year#"&amp;C$42&amp;";Scenario#"&amp;$C$1&amp;";Version#"&amp;$B$1&amp;";Total Entity#"&amp;$A$40&amp;";Fund#"&amp;$B$40&amp;";Chart1#"&amp;$F$40&amp;";Chart2#"&amp;$G$40&amp;";Time_Series#"&amp;$I$1&amp;"")</f>
        <v>36490.75</v>
      </c>
      <c r="D46" s="498">
        <f>[1]!HsGetValue("EssbaseCluster-1_CalRptg_CalRptg","Account#"&amp;$A46&amp;";Period#"&amp;D$43&amp;";Year#"&amp;D$42&amp;";Scenario#"&amp;$C$1&amp;";Version#"&amp;$B$1&amp;";Total Entity#"&amp;$A$40&amp;";Fund#"&amp;$B$40&amp;";Chart1#"&amp;$F$40&amp;";Chart2#"&amp;$G$40&amp;";Time_Series#"&amp;$I$1&amp;"")</f>
        <v>33717.07</v>
      </c>
      <c r="E46" s="498">
        <f>[1]!HsGetValue("EssbaseCluster-1_CalRptg_CalRptg","Account#"&amp;$A46&amp;";Period#"&amp;E$43&amp;";Year#"&amp;E$42&amp;";Scenario#"&amp;$C$1&amp;";Version#"&amp;$B$1&amp;";Total Entity#"&amp;$A$40&amp;";Fund#"&amp;$B$40&amp;";Chart1#"&amp;$F$40&amp;";Chart2#"&amp;$G$40&amp;";Time_Series#"&amp;$I$1&amp;"")</f>
        <v>418295.87</v>
      </c>
      <c r="F46" s="498">
        <f>[1]!HsGetValue("EssbaseCluster-1_CalRptg_CalRptg","Account#"&amp;$A46&amp;";Period#"&amp;F$43&amp;";Year#"&amp;F$42&amp;";Scenario#"&amp;$C$1&amp;";Version#"&amp;$B$1&amp;";Total Entity#"&amp;$A$40&amp;";Fund#"&amp;$B$40&amp;";Chart1#"&amp;$F$40&amp;";Chart2#"&amp;$G$40&amp;";Time_Series#"&amp;$I$1&amp;"")</f>
        <v>23156.080000000002</v>
      </c>
      <c r="G46" s="498">
        <f>[1]!HsGetValue("EssbaseCluster-1_CalRptg_CalRptg","Account#"&amp;$A46&amp;";Period#"&amp;G$43&amp;";Year#"&amp;G$42&amp;";Scenario#"&amp;$C$1&amp;";Version#"&amp;$B$1&amp;";Total Entity#"&amp;$A$40&amp;";Fund#"&amp;$B$40&amp;";Chart1#"&amp;$F$40&amp;";Chart2#"&amp;$G$40&amp;";Time_Series#"&amp;$I$1&amp;"")</f>
        <v>23387.02</v>
      </c>
      <c r="H46" s="498">
        <f>[1]!HsGetValue("EssbaseCluster-1_CalRptg_CalRptg","Account#"&amp;$A46&amp;";Period#"&amp;H$43&amp;";Year#"&amp;H$42&amp;";Scenario#"&amp;$C$1&amp;";Version#"&amp;$B$1&amp;";Total Entity#"&amp;$A$40&amp;";Fund#"&amp;$B$40&amp;";Chart1#"&amp;$F$40&amp;";Chart2#"&amp;$G$40&amp;";Time_Series#"&amp;$I$1&amp;"")</f>
        <v>23524.51</v>
      </c>
      <c r="I46" s="498">
        <f>[1]!HsGetValue("EssbaseCluster-1_CalRptg_CalRptg","Account#"&amp;$A46&amp;";Period#"&amp;I$43&amp;";Year#"&amp;I$42&amp;";Scenario#"&amp;$C$1&amp;";Version#"&amp;$B$1&amp;";Total Entity#"&amp;$A$40&amp;";Fund#"&amp;$B$40&amp;";Chart1#"&amp;$F$40&amp;";Chart2#"&amp;$G$40&amp;";Time_Series#"&amp;$I$1&amp;"")</f>
        <v>21934.010000000002</v>
      </c>
      <c r="J46" s="498">
        <f>[1]!HsGetValue("EssbaseCluster-1_CalRptg_CalRptg","Account#"&amp;$A46&amp;";Period#"&amp;J$43&amp;";Year#"&amp;J$42&amp;";Scenario#"&amp;$C$1&amp;";Version#"&amp;$B$1&amp;";Total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46" s="498">
        <f>[1]!HsGetValue("EssbaseCluster-1_CalRptg_CalRptg","Account#"&amp;$A46&amp;";Period#"&amp;K$43&amp;";Year#"&amp;K$42&amp;";Scenario#"&amp;$C$1&amp;";Version#"&amp;$B$1&amp;";Total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46" s="498">
        <f>[1]!HsGetValue("EssbaseCluster-1_CalRptg_CalRptg","Account#"&amp;$A46&amp;";Period#"&amp;L$43&amp;";Year#"&amp;L$42&amp;";Scenario#"&amp;$C$1&amp;";Version#"&amp;$B$1&amp;";Total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46" s="498">
        <f>[1]!HsGetValue("EssbaseCluster-1_CalRptg_CalRptg","Account#"&amp;$A46&amp;";Period#"&amp;M$43&amp;";Year#"&amp;M$42&amp;";Scenario#"&amp;$C$1&amp;";Version#"&amp;$B$1&amp;";Total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46" s="498">
        <f>[1]!HsGetValue("EssbaseCluster-1_CalRptg_CalRptg","Account#"&amp;$A46&amp;";Period#"&amp;N$43&amp;";Year#"&amp;N$42&amp;";Scenario#"&amp;$C$1&amp;";Version#"&amp;$B$1&amp;";Total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46" s="498">
        <f>[1]!HsGetValue("EssbaseCluster-1_CalRptg_CalRptg","Account#"&amp;$A46&amp;";Period#"&amp;O$43&amp;";Year#"&amp;O$42&amp;";Scenario#"&amp;$C$1&amp;";Version#"&amp;$B$1&amp;";Total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46" s="498">
        <f>[1]!HsGetValue("EssbaseCluster-1_CalRptg_CalRptg","Account#"&amp;$A46&amp;";Period#"&amp;P$43&amp;";Year#"&amp;P$42&amp;";Scenario#"&amp;$C$1&amp;";Version#"&amp;$B$1&amp;";Total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46" s="498">
        <f>[1]!HsGetValue("EssbaseCluster-1_CalRptg_CalRptg","Account#"&amp;$A46&amp;";Period#"&amp;Q$43&amp;";Year#"&amp;Q$42&amp;";Scenario#"&amp;$C$1&amp;";Version#"&amp;$B$1&amp;";Total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46" s="498">
        <f>[1]!HsGetValue("EssbaseCluster-1_CalRptg_CalRptg","Account#"&amp;$A46&amp;";Period#"&amp;R$43&amp;";Year#"&amp;R$42&amp;";Scenario#"&amp;$C$1&amp;";Version#"&amp;$B$1&amp;";Total Entity#"&amp;$A$40&amp;";Fund#"&amp;$B$40&amp;";Chart1#"&amp;$F$40&amp;";Chart2#"&amp;$G$40&amp;";Time_Series#"&amp;$I$1&amp;"")</f>
        <v>92001.62</v>
      </c>
    </row>
    <row r="47" spans="1:18">
      <c r="A47" s="482" t="s">
        <v>325</v>
      </c>
      <c r="B47" s="498">
        <f>[1]!HsGetValue("EssbaseCluster-1_CalRptg_CalRptg","Account#"&amp;$A47&amp;";Period#"&amp;B$43&amp;";Year#"&amp;B$42&amp;";Scenario#"&amp;$C$1&amp;";Version#"&amp;$B$1&amp;";Total Entity#"&amp;$A$40&amp;";Fund#"&amp;$B$40&amp;";Chart1#"&amp;$F$40&amp;";Chart2#"&amp;$G$40&amp;";Time_Series#"&amp;$I$1&amp;"")</f>
        <v>3198.54</v>
      </c>
      <c r="C47" s="498">
        <f>[1]!HsGetValue("EssbaseCluster-1_CalRptg_CalRptg","Account#"&amp;$A47&amp;";Period#"&amp;C$43&amp;";Year#"&amp;C$42&amp;";Scenario#"&amp;$C$1&amp;";Version#"&amp;$B$1&amp;";Total Entity#"&amp;$A$40&amp;";Fund#"&amp;$B$40&amp;";Chart1#"&amp;$F$40&amp;";Chart2#"&amp;$G$40&amp;";Time_Series#"&amp;$I$1&amp;"")</f>
        <v>2941.65</v>
      </c>
      <c r="D47" s="498">
        <f>[1]!HsGetValue("EssbaseCluster-1_CalRptg_CalRptg","Account#"&amp;$A47&amp;";Period#"&amp;D$43&amp;";Year#"&amp;D$42&amp;";Scenario#"&amp;$C$1&amp;";Version#"&amp;$B$1&amp;";Total Entity#"&amp;$A$40&amp;";Fund#"&amp;$B$40&amp;";Chart1#"&amp;$F$40&amp;";Chart2#"&amp;$G$40&amp;";Time_Series#"&amp;$I$1&amp;"")</f>
        <v>1216.17</v>
      </c>
      <c r="E47" s="498">
        <f>[1]!HsGetValue("EssbaseCluster-1_CalRptg_CalRptg","Account#"&amp;$A47&amp;";Period#"&amp;E$43&amp;";Year#"&amp;E$42&amp;";Scenario#"&amp;$C$1&amp;";Version#"&amp;$B$1&amp;";Total Entity#"&amp;$A$40&amp;";Fund#"&amp;$B$40&amp;";Chart1#"&amp;$F$40&amp;";Chart2#"&amp;$G$40&amp;";Time_Series#"&amp;$I$1&amp;"")</f>
        <v>61591.6</v>
      </c>
      <c r="F47" s="498">
        <f>[1]!HsGetValue("EssbaseCluster-1_CalRptg_CalRptg","Account#"&amp;$A47&amp;";Period#"&amp;F$43&amp;";Year#"&amp;F$42&amp;";Scenario#"&amp;$C$1&amp;";Version#"&amp;$B$1&amp;";Total Entity#"&amp;$A$40&amp;";Fund#"&amp;$B$40&amp;";Chart1#"&amp;$F$40&amp;";Chart2#"&amp;$G$40&amp;";Time_Series#"&amp;$I$1&amp;"")</f>
        <v>2810.7000000000003</v>
      </c>
      <c r="G47" s="498">
        <f>[1]!HsGetValue("EssbaseCluster-1_CalRptg_CalRptg","Account#"&amp;$A47&amp;";Period#"&amp;G$43&amp;";Year#"&amp;G$42&amp;";Scenario#"&amp;$C$1&amp;";Version#"&amp;$B$1&amp;";Total Entity#"&amp;$A$40&amp;";Fund#"&amp;$B$40&amp;";Chart1#"&amp;$F$40&amp;";Chart2#"&amp;$G$40&amp;";Time_Series#"&amp;$I$1&amp;"")</f>
        <v>7515.9</v>
      </c>
      <c r="H47" s="498">
        <f>[1]!HsGetValue("EssbaseCluster-1_CalRptg_CalRptg","Account#"&amp;$A47&amp;";Period#"&amp;H$43&amp;";Year#"&amp;H$42&amp;";Scenario#"&amp;$C$1&amp;";Version#"&amp;$B$1&amp;";Total Entity#"&amp;$A$40&amp;";Fund#"&amp;$B$40&amp;";Chart1#"&amp;$F$40&amp;";Chart2#"&amp;$G$40&amp;";Time_Series#"&amp;$I$1&amp;"")</f>
        <v>4811.04</v>
      </c>
      <c r="I47" s="498">
        <f>[1]!HsGetValue("EssbaseCluster-1_CalRptg_CalRptg","Account#"&amp;$A47&amp;";Period#"&amp;I$43&amp;";Year#"&amp;I$42&amp;";Scenario#"&amp;$C$1&amp;";Version#"&amp;$B$1&amp;";Total Entity#"&amp;$A$40&amp;";Fund#"&amp;$B$40&amp;";Chart1#"&amp;$F$40&amp;";Chart2#"&amp;$G$40&amp;";Time_Series#"&amp;$I$1&amp;"")</f>
        <v>2864.7299999999996</v>
      </c>
      <c r="J47" s="498">
        <f>[1]!HsGetValue("EssbaseCluster-1_CalRptg_CalRptg","Account#"&amp;$A47&amp;";Period#"&amp;J$43&amp;";Year#"&amp;J$42&amp;";Scenario#"&amp;$C$1&amp;";Version#"&amp;$B$1&amp;";Total Entity#"&amp;$A$40&amp;";Fund#"&amp;$B$40&amp;";Chart1#"&amp;$F$40&amp;";Chart2#"&amp;$G$40&amp;";Time_Series#"&amp;$I$1&amp;"")</f>
        <v>4778.5400000000009</v>
      </c>
      <c r="K47" s="498">
        <f>[1]!HsGetValue("EssbaseCluster-1_CalRptg_CalRptg","Account#"&amp;$A47&amp;";Period#"&amp;K$43&amp;";Year#"&amp;K$42&amp;";Scenario#"&amp;$C$1&amp;";Version#"&amp;$B$1&amp;";Total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47" s="498">
        <f>[1]!HsGetValue("EssbaseCluster-1_CalRptg_CalRptg","Account#"&amp;$A47&amp;";Period#"&amp;L$43&amp;";Year#"&amp;L$42&amp;";Scenario#"&amp;$C$1&amp;";Version#"&amp;$B$1&amp;";Total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47" s="498">
        <f>[1]!HsGetValue("EssbaseCluster-1_CalRptg_CalRptg","Account#"&amp;$A47&amp;";Period#"&amp;M$43&amp;";Year#"&amp;M$42&amp;";Scenario#"&amp;$C$1&amp;";Version#"&amp;$B$1&amp;";Total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47" s="498">
        <f>[1]!HsGetValue("EssbaseCluster-1_CalRptg_CalRptg","Account#"&amp;$A47&amp;";Period#"&amp;N$43&amp;";Year#"&amp;N$42&amp;";Scenario#"&amp;$C$1&amp;";Version#"&amp;$B$1&amp;";Total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47" s="498">
        <f>[1]!HsGetValue("EssbaseCluster-1_CalRptg_CalRptg","Account#"&amp;$A47&amp;";Period#"&amp;O$43&amp;";Year#"&amp;O$42&amp;";Scenario#"&amp;$C$1&amp;";Version#"&amp;$B$1&amp;";Total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47" s="498">
        <f>[1]!HsGetValue("EssbaseCluster-1_CalRptg_CalRptg","Account#"&amp;$A47&amp;";Period#"&amp;P$43&amp;";Year#"&amp;P$42&amp;";Scenario#"&amp;$C$1&amp;";Version#"&amp;$B$1&amp;";Total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47" s="498">
        <f>[1]!HsGetValue("EssbaseCluster-1_CalRptg_CalRptg","Account#"&amp;$A47&amp;";Period#"&amp;Q$43&amp;";Year#"&amp;Q$42&amp;";Scenario#"&amp;$C$1&amp;";Version#"&amp;$B$1&amp;";Total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47" s="498">
        <f>[1]!HsGetValue("EssbaseCluster-1_CalRptg_CalRptg","Account#"&amp;$A47&amp;";Period#"&amp;R$43&amp;";Year#"&amp;R$42&amp;";Scenario#"&amp;$C$1&amp;";Version#"&amp;$B$1&amp;";Total Entity#"&amp;$A$40&amp;";Fund#"&amp;$B$40&amp;";Chart1#"&amp;$F$40&amp;";Chart2#"&amp;$G$40&amp;";Time_Series#"&amp;$I$1&amp;"")</f>
        <v>22780.91</v>
      </c>
    </row>
    <row r="48" spans="1:18">
      <c r="A48" s="482" t="s">
        <v>326</v>
      </c>
      <c r="B48" s="498">
        <f>[1]!HsGetValue("EssbaseCluster-1_CalRptg_CalRptg","Account#"&amp;$A48&amp;";Period#"&amp;B$43&amp;";Year#"&amp;B$42&amp;";Scenario#"&amp;$C$1&amp;";Version#"&amp;$B$1&amp;";Total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48" s="498">
        <f>[1]!HsGetValue("EssbaseCluster-1_CalRptg_CalRptg","Account#"&amp;$A48&amp;";Period#"&amp;C$43&amp;";Year#"&amp;C$42&amp;";Scenario#"&amp;$C$1&amp;";Version#"&amp;$B$1&amp;";Total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48" s="498">
        <f>[1]!HsGetValue("EssbaseCluster-1_CalRptg_CalRptg","Account#"&amp;$A48&amp;";Period#"&amp;D$43&amp;";Year#"&amp;D$42&amp;";Scenario#"&amp;$C$1&amp;";Version#"&amp;$B$1&amp;";Total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48" s="498">
        <f>[1]!HsGetValue("EssbaseCluster-1_CalRptg_CalRptg","Account#"&amp;$A48&amp;";Period#"&amp;E$43&amp;";Year#"&amp;E$42&amp;";Scenario#"&amp;$C$1&amp;";Version#"&amp;$B$1&amp;";Total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48" s="498">
        <f>[1]!HsGetValue("EssbaseCluster-1_CalRptg_CalRptg","Account#"&amp;$A48&amp;";Period#"&amp;F$43&amp;";Year#"&amp;F$42&amp;";Scenario#"&amp;$C$1&amp;";Version#"&amp;$B$1&amp;";Total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48" s="498">
        <f>[1]!HsGetValue("EssbaseCluster-1_CalRptg_CalRptg","Account#"&amp;$A48&amp;";Period#"&amp;G$43&amp;";Year#"&amp;G$42&amp;";Scenario#"&amp;$C$1&amp;";Version#"&amp;$B$1&amp;";Total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48" s="498">
        <f>[1]!HsGetValue("EssbaseCluster-1_CalRptg_CalRptg","Account#"&amp;$A48&amp;";Period#"&amp;H$43&amp;";Year#"&amp;H$42&amp;";Scenario#"&amp;$C$1&amp;";Version#"&amp;$B$1&amp;";Total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48" s="498">
        <f>[1]!HsGetValue("EssbaseCluster-1_CalRptg_CalRptg","Account#"&amp;$A48&amp;";Period#"&amp;I$43&amp;";Year#"&amp;I$42&amp;";Scenario#"&amp;$C$1&amp;";Version#"&amp;$B$1&amp;";Total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48" s="498">
        <f>[1]!HsGetValue("EssbaseCluster-1_CalRptg_CalRptg","Account#"&amp;$A48&amp;";Period#"&amp;J$43&amp;";Year#"&amp;J$42&amp;";Scenario#"&amp;$C$1&amp;";Version#"&amp;$B$1&amp;";Total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48" s="498">
        <f>[1]!HsGetValue("EssbaseCluster-1_CalRptg_CalRptg","Account#"&amp;$A48&amp;";Period#"&amp;K$43&amp;";Year#"&amp;K$42&amp;";Scenario#"&amp;$C$1&amp;";Version#"&amp;$B$1&amp;";Total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48" s="498">
        <f>[1]!HsGetValue("EssbaseCluster-1_CalRptg_CalRptg","Account#"&amp;$A48&amp;";Period#"&amp;L$43&amp;";Year#"&amp;L$42&amp;";Scenario#"&amp;$C$1&amp;";Version#"&amp;$B$1&amp;";Total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48" s="498">
        <f>[1]!HsGetValue("EssbaseCluster-1_CalRptg_CalRptg","Account#"&amp;$A48&amp;";Period#"&amp;M$43&amp;";Year#"&amp;M$42&amp;";Scenario#"&amp;$C$1&amp;";Version#"&amp;$B$1&amp;";Total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48" s="498">
        <f>[1]!HsGetValue("EssbaseCluster-1_CalRptg_CalRptg","Account#"&amp;$A48&amp;";Period#"&amp;N$43&amp;";Year#"&amp;N$42&amp;";Scenario#"&amp;$C$1&amp;";Version#"&amp;$B$1&amp;";Total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48" s="498">
        <f>[1]!HsGetValue("EssbaseCluster-1_CalRptg_CalRptg","Account#"&amp;$A48&amp;";Period#"&amp;O$43&amp;";Year#"&amp;O$42&amp;";Scenario#"&amp;$C$1&amp;";Version#"&amp;$B$1&amp;";Total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48" s="498">
        <f>[1]!HsGetValue("EssbaseCluster-1_CalRptg_CalRptg","Account#"&amp;$A48&amp;";Period#"&amp;P$43&amp;";Year#"&amp;P$42&amp;";Scenario#"&amp;$C$1&amp;";Version#"&amp;$B$1&amp;";Total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48" s="498">
        <f>[1]!HsGetValue("EssbaseCluster-1_CalRptg_CalRptg","Account#"&amp;$A48&amp;";Period#"&amp;Q$43&amp;";Year#"&amp;Q$42&amp;";Scenario#"&amp;$C$1&amp;";Version#"&amp;$B$1&amp;";Total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48" s="498">
        <f>[1]!HsGetValue("EssbaseCluster-1_CalRptg_CalRptg","Account#"&amp;$A48&amp;";Period#"&amp;R$43&amp;";Year#"&amp;R$42&amp;";Scenario#"&amp;$C$1&amp;";Version#"&amp;$B$1&amp;";Total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49" spans="1:18">
      <c r="A49" s="482" t="s">
        <v>329</v>
      </c>
      <c r="B49" s="498">
        <f>[1]!HsGetValue("EssbaseCluster-1_CalRptg_CalRptg","Account#"&amp;$A49&amp;";Period#"&amp;B$43&amp;";Year#"&amp;B$42&amp;";Scenario#"&amp;$C$1&amp;";Version#"&amp;$B$1&amp;";Total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49" s="498">
        <f>[1]!HsGetValue("EssbaseCluster-1_CalRptg_CalRptg","Account#"&amp;$A49&amp;";Period#"&amp;C$43&amp;";Year#"&amp;C$42&amp;";Scenario#"&amp;$C$1&amp;";Version#"&amp;$B$1&amp;";Total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49" s="498">
        <f>[1]!HsGetValue("EssbaseCluster-1_CalRptg_CalRptg","Account#"&amp;$A49&amp;";Period#"&amp;D$43&amp;";Year#"&amp;D$42&amp;";Scenario#"&amp;$C$1&amp;";Version#"&amp;$B$1&amp;";Total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49" s="498">
        <f>[1]!HsGetValue("EssbaseCluster-1_CalRptg_CalRptg","Account#"&amp;$A49&amp;";Period#"&amp;E$43&amp;";Year#"&amp;E$42&amp;";Scenario#"&amp;$C$1&amp;";Version#"&amp;$B$1&amp;";Total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49" s="498">
        <f>[1]!HsGetValue("EssbaseCluster-1_CalRptg_CalRptg","Account#"&amp;$A49&amp;";Period#"&amp;F$43&amp;";Year#"&amp;F$42&amp;";Scenario#"&amp;$C$1&amp;";Version#"&amp;$B$1&amp;";Total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49" s="498">
        <f>[1]!HsGetValue("EssbaseCluster-1_CalRptg_CalRptg","Account#"&amp;$A49&amp;";Period#"&amp;G$43&amp;";Year#"&amp;G$42&amp;";Scenario#"&amp;$C$1&amp;";Version#"&amp;$B$1&amp;";Total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49" s="498">
        <f>[1]!HsGetValue("EssbaseCluster-1_CalRptg_CalRptg","Account#"&amp;$A49&amp;";Period#"&amp;H$43&amp;";Year#"&amp;H$42&amp;";Scenario#"&amp;$C$1&amp;";Version#"&amp;$B$1&amp;";Total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49" s="498">
        <f>[1]!HsGetValue("EssbaseCluster-1_CalRptg_CalRptg","Account#"&amp;$A49&amp;";Period#"&amp;I$43&amp;";Year#"&amp;I$42&amp;";Scenario#"&amp;$C$1&amp;";Version#"&amp;$B$1&amp;";Total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49" s="498">
        <f>[1]!HsGetValue("EssbaseCluster-1_CalRptg_CalRptg","Account#"&amp;$A49&amp;";Period#"&amp;J$43&amp;";Year#"&amp;J$42&amp;";Scenario#"&amp;$C$1&amp;";Version#"&amp;$B$1&amp;";Total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49" s="498">
        <f>[1]!HsGetValue("EssbaseCluster-1_CalRptg_CalRptg","Account#"&amp;$A49&amp;";Period#"&amp;K$43&amp;";Year#"&amp;K$42&amp;";Scenario#"&amp;$C$1&amp;";Version#"&amp;$B$1&amp;";Total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49" s="498">
        <f>[1]!HsGetValue("EssbaseCluster-1_CalRptg_CalRptg","Account#"&amp;$A49&amp;";Period#"&amp;L$43&amp;";Year#"&amp;L$42&amp;";Scenario#"&amp;$C$1&amp;";Version#"&amp;$B$1&amp;";Total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49" s="498">
        <f>[1]!HsGetValue("EssbaseCluster-1_CalRptg_CalRptg","Account#"&amp;$A49&amp;";Period#"&amp;M$43&amp;";Year#"&amp;M$42&amp;";Scenario#"&amp;$C$1&amp;";Version#"&amp;$B$1&amp;";Total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49" s="498">
        <f>[1]!HsGetValue("EssbaseCluster-1_CalRptg_CalRptg","Account#"&amp;$A49&amp;";Period#"&amp;N$43&amp;";Year#"&amp;N$42&amp;";Scenario#"&amp;$C$1&amp;";Version#"&amp;$B$1&amp;";Total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49" s="498">
        <f>[1]!HsGetValue("EssbaseCluster-1_CalRptg_CalRptg","Account#"&amp;$A49&amp;";Period#"&amp;O$43&amp;";Year#"&amp;O$42&amp;";Scenario#"&amp;$C$1&amp;";Version#"&amp;$B$1&amp;";Total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49" s="498">
        <f>[1]!HsGetValue("EssbaseCluster-1_CalRptg_CalRptg","Account#"&amp;$A49&amp;";Period#"&amp;P$43&amp;";Year#"&amp;P$42&amp;";Scenario#"&amp;$C$1&amp;";Version#"&amp;$B$1&amp;";Total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49" s="498">
        <f>[1]!HsGetValue("EssbaseCluster-1_CalRptg_CalRptg","Account#"&amp;$A49&amp;";Period#"&amp;Q$43&amp;";Year#"&amp;Q$42&amp;";Scenario#"&amp;$C$1&amp;";Version#"&amp;$B$1&amp;";Total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49" s="498">
        <f>[1]!HsGetValue("EssbaseCluster-1_CalRptg_CalRptg","Account#"&amp;$A49&amp;";Period#"&amp;R$43&amp;";Year#"&amp;R$42&amp;";Scenario#"&amp;$C$1&amp;";Version#"&amp;$B$1&amp;";Total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0" spans="1:18">
      <c r="A50" s="487" t="s">
        <v>330</v>
      </c>
      <c r="B50" s="498">
        <f>[1]!HsGetValue("EssbaseCluster-1_CalRptg_CalRptg","Account#"&amp;$A50&amp;";Period#"&amp;B$43&amp;";Year#"&amp;B$42&amp;";Scenario#"&amp;$C$1&amp;";Version#"&amp;$B$1&amp;";Total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0" s="498">
        <f>[1]!HsGetValue("EssbaseCluster-1_CalRptg_CalRptg","Account#"&amp;$A50&amp;";Period#"&amp;C$43&amp;";Year#"&amp;C$42&amp;";Scenario#"&amp;$C$1&amp;";Version#"&amp;$B$1&amp;";Total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0" s="498">
        <f>[1]!HsGetValue("EssbaseCluster-1_CalRptg_CalRptg","Account#"&amp;$A50&amp;";Period#"&amp;D$43&amp;";Year#"&amp;D$42&amp;";Scenario#"&amp;$C$1&amp;";Version#"&amp;$B$1&amp;";Total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0" s="498">
        <f>[1]!HsGetValue("EssbaseCluster-1_CalRptg_CalRptg","Account#"&amp;$A50&amp;";Period#"&amp;E$43&amp;";Year#"&amp;E$42&amp;";Scenario#"&amp;$C$1&amp;";Version#"&amp;$B$1&amp;";Total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0" s="498">
        <f>[1]!HsGetValue("EssbaseCluster-1_CalRptg_CalRptg","Account#"&amp;$A50&amp;";Period#"&amp;F$43&amp;";Year#"&amp;F$42&amp;";Scenario#"&amp;$C$1&amp;";Version#"&amp;$B$1&amp;";Total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0" s="498">
        <f>[1]!HsGetValue("EssbaseCluster-1_CalRptg_CalRptg","Account#"&amp;$A50&amp;";Period#"&amp;G$43&amp;";Year#"&amp;G$42&amp;";Scenario#"&amp;$C$1&amp;";Version#"&amp;$B$1&amp;";Total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0" s="498">
        <f>[1]!HsGetValue("EssbaseCluster-1_CalRptg_CalRptg","Account#"&amp;$A50&amp;";Period#"&amp;H$43&amp;";Year#"&amp;H$42&amp;";Scenario#"&amp;$C$1&amp;";Version#"&amp;$B$1&amp;";Total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0" s="498">
        <f>[1]!HsGetValue("EssbaseCluster-1_CalRptg_CalRptg","Account#"&amp;$A50&amp;";Period#"&amp;I$43&amp;";Year#"&amp;I$42&amp;";Scenario#"&amp;$C$1&amp;";Version#"&amp;$B$1&amp;";Total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0" s="498">
        <f>[1]!HsGetValue("EssbaseCluster-1_CalRptg_CalRptg","Account#"&amp;$A50&amp;";Period#"&amp;J$43&amp;";Year#"&amp;J$42&amp;";Scenario#"&amp;$C$1&amp;";Version#"&amp;$B$1&amp;";Total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0" s="498">
        <f>[1]!HsGetValue("EssbaseCluster-1_CalRptg_CalRptg","Account#"&amp;$A50&amp;";Period#"&amp;K$43&amp;";Year#"&amp;K$42&amp;";Scenario#"&amp;$C$1&amp;";Version#"&amp;$B$1&amp;";Total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0" s="498">
        <f>[1]!HsGetValue("EssbaseCluster-1_CalRptg_CalRptg","Account#"&amp;$A50&amp;";Period#"&amp;L$43&amp;";Year#"&amp;L$42&amp;";Scenario#"&amp;$C$1&amp;";Version#"&amp;$B$1&amp;";Total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0" s="498">
        <f>[1]!HsGetValue("EssbaseCluster-1_CalRptg_CalRptg","Account#"&amp;$A50&amp;";Period#"&amp;M$43&amp;";Year#"&amp;M$42&amp;";Scenario#"&amp;$C$1&amp;";Version#"&amp;$B$1&amp;";Total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0" s="498">
        <f>[1]!HsGetValue("EssbaseCluster-1_CalRptg_CalRptg","Account#"&amp;$A50&amp;";Period#"&amp;N$43&amp;";Year#"&amp;N$42&amp;";Scenario#"&amp;$C$1&amp;";Version#"&amp;$B$1&amp;";Total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0" s="498">
        <f>[1]!HsGetValue("EssbaseCluster-1_CalRptg_CalRptg","Account#"&amp;$A50&amp;";Period#"&amp;O$43&amp;";Year#"&amp;O$42&amp;";Scenario#"&amp;$C$1&amp;";Version#"&amp;$B$1&amp;";Total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0" s="498">
        <f>[1]!HsGetValue("EssbaseCluster-1_CalRptg_CalRptg","Account#"&amp;$A50&amp;";Period#"&amp;P$43&amp;";Year#"&amp;P$42&amp;";Scenario#"&amp;$C$1&amp;";Version#"&amp;$B$1&amp;";Total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0" s="498">
        <f>[1]!HsGetValue("EssbaseCluster-1_CalRptg_CalRptg","Account#"&amp;$A50&amp;";Period#"&amp;Q$43&amp;";Year#"&amp;Q$42&amp;";Scenario#"&amp;$C$1&amp;";Version#"&amp;$B$1&amp;";Total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0" s="498">
        <f>[1]!HsGetValue("EssbaseCluster-1_CalRptg_CalRptg","Account#"&amp;$A50&amp;";Period#"&amp;R$43&amp;";Year#"&amp;R$42&amp;";Scenario#"&amp;$C$1&amp;";Version#"&amp;$B$1&amp;";Total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1" spans="1:18">
      <c r="A51" s="487" t="s">
        <v>331</v>
      </c>
      <c r="B51" s="498">
        <f>[1]!HsGetValue("EssbaseCluster-1_CalRptg_CalRptg","Account#"&amp;$A51&amp;";Period#"&amp;B$43&amp;";Year#"&amp;B$42&amp;";Scenario#"&amp;$C$1&amp;";Version#"&amp;$B$1&amp;";Total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1" s="498">
        <f>[1]!HsGetValue("EssbaseCluster-1_CalRptg_CalRptg","Account#"&amp;$A51&amp;";Period#"&amp;C$43&amp;";Year#"&amp;C$42&amp;";Scenario#"&amp;$C$1&amp;";Version#"&amp;$B$1&amp;";Total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1" s="498">
        <f>[1]!HsGetValue("EssbaseCluster-1_CalRptg_CalRptg","Account#"&amp;$A51&amp;";Period#"&amp;D$43&amp;";Year#"&amp;D$42&amp;";Scenario#"&amp;$C$1&amp;";Version#"&amp;$B$1&amp;";Total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1" s="498">
        <f>[1]!HsGetValue("EssbaseCluster-1_CalRptg_CalRptg","Account#"&amp;$A51&amp;";Period#"&amp;E$43&amp;";Year#"&amp;E$42&amp;";Scenario#"&amp;$C$1&amp;";Version#"&amp;$B$1&amp;";Total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1" s="498">
        <f>[1]!HsGetValue("EssbaseCluster-1_CalRptg_CalRptg","Account#"&amp;$A51&amp;";Period#"&amp;F$43&amp;";Year#"&amp;F$42&amp;";Scenario#"&amp;$C$1&amp;";Version#"&amp;$B$1&amp;";Total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1" s="498">
        <f>[1]!HsGetValue("EssbaseCluster-1_CalRptg_CalRptg","Account#"&amp;$A51&amp;";Period#"&amp;G$43&amp;";Year#"&amp;G$42&amp;";Scenario#"&amp;$C$1&amp;";Version#"&amp;$B$1&amp;";Total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1" s="498">
        <f>[1]!HsGetValue("EssbaseCluster-1_CalRptg_CalRptg","Account#"&amp;$A51&amp;";Period#"&amp;H$43&amp;";Year#"&amp;H$42&amp;";Scenario#"&amp;$C$1&amp;";Version#"&amp;$B$1&amp;";Total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1" s="498">
        <f>[1]!HsGetValue("EssbaseCluster-1_CalRptg_CalRptg","Account#"&amp;$A51&amp;";Period#"&amp;I$43&amp;";Year#"&amp;I$42&amp;";Scenario#"&amp;$C$1&amp;";Version#"&amp;$B$1&amp;";Total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1" s="498">
        <f>[1]!HsGetValue("EssbaseCluster-1_CalRptg_CalRptg","Account#"&amp;$A51&amp;";Period#"&amp;J$43&amp;";Year#"&amp;J$42&amp;";Scenario#"&amp;$C$1&amp;";Version#"&amp;$B$1&amp;";Total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1" s="498">
        <f>[1]!HsGetValue("EssbaseCluster-1_CalRptg_CalRptg","Account#"&amp;$A51&amp;";Period#"&amp;K$43&amp;";Year#"&amp;K$42&amp;";Scenario#"&amp;$C$1&amp;";Version#"&amp;$B$1&amp;";Total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1" s="498">
        <f>[1]!HsGetValue("EssbaseCluster-1_CalRptg_CalRptg","Account#"&amp;$A51&amp;";Period#"&amp;L$43&amp;";Year#"&amp;L$42&amp;";Scenario#"&amp;$C$1&amp;";Version#"&amp;$B$1&amp;";Total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1" s="498">
        <f>[1]!HsGetValue("EssbaseCluster-1_CalRptg_CalRptg","Account#"&amp;$A51&amp;";Period#"&amp;M$43&amp;";Year#"&amp;M$42&amp;";Scenario#"&amp;$C$1&amp;";Version#"&amp;$B$1&amp;";Total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1" s="498">
        <f>[1]!HsGetValue("EssbaseCluster-1_CalRptg_CalRptg","Account#"&amp;$A51&amp;";Period#"&amp;N$43&amp;";Year#"&amp;N$42&amp;";Scenario#"&amp;$C$1&amp;";Version#"&amp;$B$1&amp;";Total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1" s="498">
        <f>[1]!HsGetValue("EssbaseCluster-1_CalRptg_CalRptg","Account#"&amp;$A51&amp;";Period#"&amp;O$43&amp;";Year#"&amp;O$42&amp;";Scenario#"&amp;$C$1&amp;";Version#"&amp;$B$1&amp;";Total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1" s="498">
        <f>[1]!HsGetValue("EssbaseCluster-1_CalRptg_CalRptg","Account#"&amp;$A51&amp;";Period#"&amp;P$43&amp;";Year#"&amp;P$42&amp;";Scenario#"&amp;$C$1&amp;";Version#"&amp;$B$1&amp;";Total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1" s="498">
        <f>[1]!HsGetValue("EssbaseCluster-1_CalRptg_CalRptg","Account#"&amp;$A51&amp;";Period#"&amp;Q$43&amp;";Year#"&amp;Q$42&amp;";Scenario#"&amp;$C$1&amp;";Version#"&amp;$B$1&amp;";Total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1" s="498">
        <f>[1]!HsGetValue("EssbaseCluster-1_CalRptg_CalRptg","Account#"&amp;$A51&amp;";Period#"&amp;R$43&amp;";Year#"&amp;R$42&amp;";Scenario#"&amp;$C$1&amp;";Version#"&amp;$B$1&amp;";Total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2" spans="1:18">
      <c r="A52" s="487" t="s">
        <v>332</v>
      </c>
      <c r="B52" s="498">
        <f>[1]!HsGetValue("EssbaseCluster-1_CalRptg_CalRptg","Account#"&amp;$A52&amp;";Period#"&amp;B$43&amp;";Year#"&amp;B$42&amp;";Scenario#"&amp;$C$1&amp;";Version#"&amp;$B$1&amp;";Total Entity#"&amp;$A$40&amp;";Fund#"&amp;$B$40&amp;";Chart1#"&amp;$F$40&amp;";Chart2#"&amp;$G$40&amp;";Time_Series#"&amp;$I$1&amp;"")</f>
        <v>-69102.7</v>
      </c>
      <c r="C52" s="498">
        <f>[1]!HsGetValue("EssbaseCluster-1_CalRptg_CalRptg","Account#"&amp;$A52&amp;";Period#"&amp;C$43&amp;";Year#"&amp;C$42&amp;";Scenario#"&amp;$C$1&amp;";Version#"&amp;$B$1&amp;";Total Entity#"&amp;$A$40&amp;";Fund#"&amp;$B$40&amp;";Chart1#"&amp;$F$40&amp;";Chart2#"&amp;$G$40&amp;";Time_Series#"&amp;$I$1&amp;"")</f>
        <v>-73020.11</v>
      </c>
      <c r="D52" s="498">
        <f>[1]!HsGetValue("EssbaseCluster-1_CalRptg_CalRptg","Account#"&amp;$A52&amp;";Period#"&amp;D$43&amp;";Year#"&amp;D$42&amp;";Scenario#"&amp;$C$1&amp;";Version#"&amp;$B$1&amp;";Total Entity#"&amp;$A$40&amp;";Fund#"&amp;$B$40&amp;";Chart1#"&amp;$F$40&amp;";Chart2#"&amp;$G$40&amp;";Time_Series#"&amp;$I$1&amp;"")</f>
        <v>-85462.73</v>
      </c>
      <c r="E52" s="498">
        <f>[1]!HsGetValue("EssbaseCluster-1_CalRptg_CalRptg","Account#"&amp;$A52&amp;";Period#"&amp;E$43&amp;";Year#"&amp;E$42&amp;";Scenario#"&amp;$C$1&amp;";Version#"&amp;$B$1&amp;";Total Entity#"&amp;$A$40&amp;";Fund#"&amp;$B$40&amp;";Chart1#"&amp;$F$40&amp;";Chart2#"&amp;$G$40&amp;";Time_Series#"&amp;$I$1&amp;"")</f>
        <v>-864011.29</v>
      </c>
      <c r="F52" s="498">
        <f>[1]!HsGetValue("EssbaseCluster-1_CalRptg_CalRptg","Account#"&amp;$A52&amp;";Period#"&amp;F$43&amp;";Year#"&amp;F$42&amp;";Scenario#"&amp;$C$1&amp;";Version#"&amp;$B$1&amp;";Total Entity#"&amp;$A$40&amp;";Fund#"&amp;$B$40&amp;";Chart1#"&amp;$F$40&amp;";Chart2#"&amp;$G$40&amp;";Time_Series#"&amp;$I$1&amp;"")</f>
        <v>-72702.240000000005</v>
      </c>
      <c r="G52" s="498">
        <f>[1]!HsGetValue("EssbaseCluster-1_CalRptg_CalRptg","Account#"&amp;$A52&amp;";Period#"&amp;G$43&amp;";Year#"&amp;G$42&amp;";Scenario#"&amp;$C$1&amp;";Version#"&amp;$B$1&amp;";Total Entity#"&amp;$A$40&amp;";Fund#"&amp;$B$40&amp;";Chart1#"&amp;$F$40&amp;";Chart2#"&amp;$G$40&amp;";Time_Series#"&amp;$I$1&amp;"")</f>
        <v>-78875.679999999993</v>
      </c>
      <c r="H52" s="498">
        <f>[1]!HsGetValue("EssbaseCluster-1_CalRptg_CalRptg","Account#"&amp;$A52&amp;";Period#"&amp;H$43&amp;";Year#"&amp;H$42&amp;";Scenario#"&amp;$C$1&amp;";Version#"&amp;$B$1&amp;";Total Entity#"&amp;$A$40&amp;";Fund#"&amp;$B$40&amp;";Chart1#"&amp;$F$40&amp;";Chart2#"&amp;$G$40&amp;";Time_Series#"&amp;$I$1&amp;"")</f>
        <v>-73819.259999999995</v>
      </c>
      <c r="I52" s="498">
        <f>[1]!HsGetValue("EssbaseCluster-1_CalRptg_CalRptg","Account#"&amp;$A52&amp;";Period#"&amp;I$43&amp;";Year#"&amp;I$42&amp;";Scenario#"&amp;$C$1&amp;";Version#"&amp;$B$1&amp;";Total Entity#"&amp;$A$40&amp;";Fund#"&amp;$B$40&amp;";Chart1#"&amp;$F$40&amp;";Chart2#"&amp;$G$40&amp;";Time_Series#"&amp;$I$1&amp;"")</f>
        <v>-64009.15</v>
      </c>
      <c r="J52" s="498">
        <f>[1]!HsGetValue("EssbaseCluster-1_CalRptg_CalRptg","Account#"&amp;$A52&amp;";Period#"&amp;J$43&amp;";Year#"&amp;J$42&amp;";Scenario#"&amp;$C$1&amp;";Version#"&amp;$B$1&amp;";Total Entity#"&amp;$A$40&amp;";Fund#"&amp;$B$40&amp;";Chart1#"&amp;$F$40&amp;";Chart2#"&amp;$G$40&amp;";Time_Series#"&amp;$I$1&amp;"")</f>
        <v>-80581.179999999993</v>
      </c>
      <c r="K52" s="498">
        <f>[1]!HsGetValue("EssbaseCluster-1_CalRptg_CalRptg","Account#"&amp;$A52&amp;";Period#"&amp;K$43&amp;";Year#"&amp;K$42&amp;";Scenario#"&amp;$C$1&amp;";Version#"&amp;$B$1&amp;";Total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2" s="498">
        <f>[1]!HsGetValue("EssbaseCluster-1_CalRptg_CalRptg","Account#"&amp;$A52&amp;";Period#"&amp;L$43&amp;";Year#"&amp;L$42&amp;";Scenario#"&amp;$C$1&amp;";Version#"&amp;$B$1&amp;";Total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2" s="498">
        <f>[1]!HsGetValue("EssbaseCluster-1_CalRptg_CalRptg","Account#"&amp;$A52&amp;";Period#"&amp;M$43&amp;";Year#"&amp;M$42&amp;";Scenario#"&amp;$C$1&amp;";Version#"&amp;$B$1&amp;";Total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2" s="498">
        <f>[1]!HsGetValue("EssbaseCluster-1_CalRptg_CalRptg","Account#"&amp;$A52&amp;";Period#"&amp;N$43&amp;";Year#"&amp;N$42&amp;";Scenario#"&amp;$C$1&amp;";Version#"&amp;$B$1&amp;";Total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2" s="498">
        <f>[1]!HsGetValue("EssbaseCluster-1_CalRptg_CalRptg","Account#"&amp;$A52&amp;";Period#"&amp;O$43&amp;";Year#"&amp;O$42&amp;";Scenario#"&amp;$C$1&amp;";Version#"&amp;$B$1&amp;";Total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2" s="498">
        <f>[1]!HsGetValue("EssbaseCluster-1_CalRptg_CalRptg","Account#"&amp;$A52&amp;";Period#"&amp;P$43&amp;";Year#"&amp;P$42&amp;";Scenario#"&amp;$C$1&amp;";Version#"&amp;$B$1&amp;";Total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2" s="498">
        <f>[1]!HsGetValue("EssbaseCluster-1_CalRptg_CalRptg","Account#"&amp;$A52&amp;";Period#"&amp;Q$43&amp;";Year#"&amp;Q$42&amp;";Scenario#"&amp;$C$1&amp;";Version#"&amp;$B$1&amp;";Total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2" s="498">
        <f>[1]!HsGetValue("EssbaseCluster-1_CalRptg_CalRptg","Account#"&amp;$A52&amp;";Period#"&amp;R$43&amp;";Year#"&amp;R$42&amp;";Scenario#"&amp;$C$1&amp;";Version#"&amp;$B$1&amp;";Total Entity#"&amp;$A$40&amp;";Fund#"&amp;$B$40&amp;";Chart1#"&amp;$F$40&amp;";Chart2#"&amp;$G$40&amp;";Time_Series#"&amp;$I$1&amp;"")</f>
        <v>-369987.51</v>
      </c>
    </row>
    <row r="53" spans="1:18">
      <c r="A53" s="487" t="s">
        <v>333</v>
      </c>
      <c r="B53" s="498">
        <f>[1]!HsGetValue("EssbaseCluster-1_CalRptg_CalRptg","Account#"&amp;$A53&amp;";Period#"&amp;B$43&amp;";Year#"&amp;B$42&amp;";Scenario#"&amp;$C$1&amp;";Version#"&amp;$B$1&amp;";Total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3" s="498">
        <f>[1]!HsGetValue("EssbaseCluster-1_CalRptg_CalRptg","Account#"&amp;$A53&amp;";Period#"&amp;C$43&amp;";Year#"&amp;C$42&amp;";Scenario#"&amp;$C$1&amp;";Version#"&amp;$B$1&amp;";Total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3" s="498">
        <f>[1]!HsGetValue("EssbaseCluster-1_CalRptg_CalRptg","Account#"&amp;$A53&amp;";Period#"&amp;D$43&amp;";Year#"&amp;D$42&amp;";Scenario#"&amp;$C$1&amp;";Version#"&amp;$B$1&amp;";Total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3" s="498">
        <f>[1]!HsGetValue("EssbaseCluster-1_CalRptg_CalRptg","Account#"&amp;$A53&amp;";Period#"&amp;E$43&amp;";Year#"&amp;E$42&amp;";Scenario#"&amp;$C$1&amp;";Version#"&amp;$B$1&amp;";Total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3" s="498">
        <f>[1]!HsGetValue("EssbaseCluster-1_CalRptg_CalRptg","Account#"&amp;$A53&amp;";Period#"&amp;F$43&amp;";Year#"&amp;F$42&amp;";Scenario#"&amp;$C$1&amp;";Version#"&amp;$B$1&amp;";Total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3" s="498">
        <f>[1]!HsGetValue("EssbaseCluster-1_CalRptg_CalRptg","Account#"&amp;$A53&amp;";Period#"&amp;G$43&amp;";Year#"&amp;G$42&amp;";Scenario#"&amp;$C$1&amp;";Version#"&amp;$B$1&amp;";Total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3" s="498">
        <f>[1]!HsGetValue("EssbaseCluster-1_CalRptg_CalRptg","Account#"&amp;$A53&amp;";Period#"&amp;H$43&amp;";Year#"&amp;H$42&amp;";Scenario#"&amp;$C$1&amp;";Version#"&amp;$B$1&amp;";Total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3" s="498">
        <f>[1]!HsGetValue("EssbaseCluster-1_CalRptg_CalRptg","Account#"&amp;$A53&amp;";Period#"&amp;I$43&amp;";Year#"&amp;I$42&amp;";Scenario#"&amp;$C$1&amp;";Version#"&amp;$B$1&amp;";Total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3" s="498">
        <f>[1]!HsGetValue("EssbaseCluster-1_CalRptg_CalRptg","Account#"&amp;$A53&amp;";Period#"&amp;J$43&amp;";Year#"&amp;J$42&amp;";Scenario#"&amp;$C$1&amp;";Version#"&amp;$B$1&amp;";Total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3" s="498">
        <f>[1]!HsGetValue("EssbaseCluster-1_CalRptg_CalRptg","Account#"&amp;$A53&amp;";Period#"&amp;K$43&amp;";Year#"&amp;K$42&amp;";Scenario#"&amp;$C$1&amp;";Version#"&amp;$B$1&amp;";Total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3" s="498">
        <f>[1]!HsGetValue("EssbaseCluster-1_CalRptg_CalRptg","Account#"&amp;$A53&amp;";Period#"&amp;L$43&amp;";Year#"&amp;L$42&amp;";Scenario#"&amp;$C$1&amp;";Version#"&amp;$B$1&amp;";Total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3" s="498">
        <f>[1]!HsGetValue("EssbaseCluster-1_CalRptg_CalRptg","Account#"&amp;$A53&amp;";Period#"&amp;M$43&amp;";Year#"&amp;M$42&amp;";Scenario#"&amp;$C$1&amp;";Version#"&amp;$B$1&amp;";Total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3" s="498">
        <f>[1]!HsGetValue("EssbaseCluster-1_CalRptg_CalRptg","Account#"&amp;$A53&amp;";Period#"&amp;N$43&amp;";Year#"&amp;N$42&amp;";Scenario#"&amp;$C$1&amp;";Version#"&amp;$B$1&amp;";Total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3" s="498">
        <f>[1]!HsGetValue("EssbaseCluster-1_CalRptg_CalRptg","Account#"&amp;$A53&amp;";Period#"&amp;O$43&amp;";Year#"&amp;O$42&amp;";Scenario#"&amp;$C$1&amp;";Version#"&amp;$B$1&amp;";Total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3" s="498">
        <f>[1]!HsGetValue("EssbaseCluster-1_CalRptg_CalRptg","Account#"&amp;$A53&amp;";Period#"&amp;P$43&amp;";Year#"&amp;P$42&amp;";Scenario#"&amp;$C$1&amp;";Version#"&amp;$B$1&amp;";Total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3" s="498">
        <f>[1]!HsGetValue("EssbaseCluster-1_CalRptg_CalRptg","Account#"&amp;$A53&amp;";Period#"&amp;Q$43&amp;";Year#"&amp;Q$42&amp;";Scenario#"&amp;$C$1&amp;";Version#"&amp;$B$1&amp;";Total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3" s="498">
        <f>[1]!HsGetValue("EssbaseCluster-1_CalRptg_CalRptg","Account#"&amp;$A53&amp;";Period#"&amp;R$43&amp;";Year#"&amp;R$42&amp;";Scenario#"&amp;$C$1&amp;";Version#"&amp;$B$1&amp;";Total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4" spans="1:18">
      <c r="A54" s="487" t="s">
        <v>334</v>
      </c>
      <c r="B54" s="498">
        <f>[1]!HsGetValue("EssbaseCluster-1_CalRptg_CalRptg","Account#"&amp;$A54&amp;";Period#"&amp;B$43&amp;";Year#"&amp;B$42&amp;";Scenario#"&amp;$C$1&amp;";Version#"&amp;$B$1&amp;";Total Entity#"&amp;$A$40&amp;";Fund#"&amp;$B$40&amp;";Chart1#"&amp;$F$40&amp;";Chart2#"&amp;$G$40&amp;";Time_Series#"&amp;$I$1&amp;"")</f>
        <v>694.07</v>
      </c>
      <c r="C54" s="498">
        <f>[1]!HsGetValue("EssbaseCluster-1_CalRptg_CalRptg","Account#"&amp;$A54&amp;";Period#"&amp;C$43&amp;";Year#"&amp;C$42&amp;";Scenario#"&amp;$C$1&amp;";Version#"&amp;$B$1&amp;";Total Entity#"&amp;$A$40&amp;";Fund#"&amp;$B$40&amp;";Chart1#"&amp;$F$40&amp;";Chart2#"&amp;$G$40&amp;";Time_Series#"&amp;$I$1&amp;"")</f>
        <v>1999.3599999999997</v>
      </c>
      <c r="D54" s="498">
        <f>[1]!HsGetValue("EssbaseCluster-1_CalRptg_CalRptg","Account#"&amp;$A54&amp;";Period#"&amp;D$43&amp;";Year#"&amp;D$42&amp;";Scenario#"&amp;$C$1&amp;";Version#"&amp;$B$1&amp;";Total Entity#"&amp;$A$40&amp;";Fund#"&amp;$B$40&amp;";Chart1#"&amp;$F$40&amp;";Chart2#"&amp;$G$40&amp;";Time_Series#"&amp;$I$1&amp;"")</f>
        <v>1539.8</v>
      </c>
      <c r="E54" s="498">
        <f>[1]!HsGetValue("EssbaseCluster-1_CalRptg_CalRptg","Account#"&amp;$A54&amp;";Period#"&amp;E$43&amp;";Year#"&amp;E$42&amp;";Scenario#"&amp;$C$1&amp;";Version#"&amp;$B$1&amp;";Total Entity#"&amp;$A$40&amp;";Fund#"&amp;$B$40&amp;";Chart1#"&amp;$F$40&amp;";Chart2#"&amp;$G$40&amp;";Time_Series#"&amp;$I$1&amp;"")</f>
        <v>282841.06999999995</v>
      </c>
      <c r="F54" s="498">
        <f>[1]!HsGetValue("EssbaseCluster-1_CalRptg_CalRptg","Account#"&amp;$A54&amp;";Period#"&amp;F$43&amp;";Year#"&amp;F$42&amp;";Scenario#"&amp;$C$1&amp;";Version#"&amp;$B$1&amp;";Total Entity#"&amp;$A$40&amp;";Fund#"&amp;$B$40&amp;";Chart1#"&amp;$F$40&amp;";Chart2#"&amp;$G$40&amp;";Time_Series#"&amp;$I$1&amp;"")</f>
        <v>5992.6399999999994</v>
      </c>
      <c r="G54" s="498">
        <f>[1]!HsGetValue("EssbaseCluster-1_CalRptg_CalRptg","Account#"&amp;$A54&amp;";Period#"&amp;G$43&amp;";Year#"&amp;G$42&amp;";Scenario#"&amp;$C$1&amp;";Version#"&amp;$B$1&amp;";Total Entity#"&amp;$A$40&amp;";Fund#"&amp;$B$40&amp;";Chart1#"&amp;$F$40&amp;";Chart2#"&amp;$G$40&amp;";Time_Series#"&amp;$I$1&amp;"")</f>
        <v>10399.89</v>
      </c>
      <c r="H54" s="498">
        <f>[1]!HsGetValue("EssbaseCluster-1_CalRptg_CalRptg","Account#"&amp;$A54&amp;";Period#"&amp;H$43&amp;";Year#"&amp;H$42&amp;";Scenario#"&amp;$C$1&amp;";Version#"&amp;$B$1&amp;";Total Entity#"&amp;$A$40&amp;";Fund#"&amp;$B$40&amp;";Chart1#"&amp;$F$40&amp;";Chart2#"&amp;$G$40&amp;";Time_Series#"&amp;$I$1&amp;"")</f>
        <v>6542.23</v>
      </c>
      <c r="I54" s="498">
        <f>[1]!HsGetValue("EssbaseCluster-1_CalRptg_CalRptg","Account#"&amp;$A54&amp;";Period#"&amp;I$43&amp;";Year#"&amp;I$42&amp;";Scenario#"&amp;$C$1&amp;";Version#"&amp;$B$1&amp;";Total Entity#"&amp;$A$40&amp;";Fund#"&amp;$B$40&amp;";Chart1#"&amp;$F$40&amp;";Chart2#"&amp;$G$40&amp;";Time_Series#"&amp;$I$1&amp;"")</f>
        <v>80563.360000000015</v>
      </c>
      <c r="J54" s="498">
        <f>[1]!HsGetValue("EssbaseCluster-1_CalRptg_CalRptg","Account#"&amp;$A54&amp;";Period#"&amp;J$43&amp;";Year#"&amp;J$42&amp;";Scenario#"&amp;$C$1&amp;";Version#"&amp;$B$1&amp;";Total Entity#"&amp;$A$40&amp;";Fund#"&amp;$B$40&amp;";Chart1#"&amp;$F$40&amp;";Chart2#"&amp;$G$40&amp;";Time_Series#"&amp;$I$1&amp;"")</f>
        <v>17.78</v>
      </c>
      <c r="K54" s="498">
        <f>[1]!HsGetValue("EssbaseCluster-1_CalRptg_CalRptg","Account#"&amp;$A54&amp;";Period#"&amp;K$43&amp;";Year#"&amp;K$42&amp;";Scenario#"&amp;$C$1&amp;";Version#"&amp;$B$1&amp;";Total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4" s="498">
        <f>[1]!HsGetValue("EssbaseCluster-1_CalRptg_CalRptg","Account#"&amp;$A54&amp;";Period#"&amp;L$43&amp;";Year#"&amp;L$42&amp;";Scenario#"&amp;$C$1&amp;";Version#"&amp;$B$1&amp;";Total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4" s="498">
        <f>[1]!HsGetValue("EssbaseCluster-1_CalRptg_CalRptg","Account#"&amp;$A54&amp;";Period#"&amp;M$43&amp;";Year#"&amp;M$42&amp;";Scenario#"&amp;$C$1&amp;";Version#"&amp;$B$1&amp;";Total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4" s="498">
        <f>[1]!HsGetValue("EssbaseCluster-1_CalRptg_CalRptg","Account#"&amp;$A54&amp;";Period#"&amp;N$43&amp;";Year#"&amp;N$42&amp;";Scenario#"&amp;$C$1&amp;";Version#"&amp;$B$1&amp;";Total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4" s="498">
        <f>[1]!HsGetValue("EssbaseCluster-1_CalRptg_CalRptg","Account#"&amp;$A54&amp;";Period#"&amp;O$43&amp;";Year#"&amp;O$42&amp;";Scenario#"&amp;$C$1&amp;";Version#"&amp;$B$1&amp;";Total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4" s="498">
        <f>[1]!HsGetValue("EssbaseCluster-1_CalRptg_CalRptg","Account#"&amp;$A54&amp;";Period#"&amp;P$43&amp;";Year#"&amp;P$42&amp;";Scenario#"&amp;$C$1&amp;";Version#"&amp;$B$1&amp;";Total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4" s="498">
        <f>[1]!HsGetValue("EssbaseCluster-1_CalRptg_CalRptg","Account#"&amp;$A54&amp;";Period#"&amp;Q$43&amp;";Year#"&amp;Q$42&amp;";Scenario#"&amp;$C$1&amp;";Version#"&amp;$B$1&amp;";Total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4" s="498">
        <f>[1]!HsGetValue("EssbaseCluster-1_CalRptg_CalRptg","Account#"&amp;$A54&amp;";Period#"&amp;R$43&amp;";Year#"&amp;R$42&amp;";Scenario#"&amp;$C$1&amp;";Version#"&amp;$B$1&amp;";Total Entity#"&amp;$A$40&amp;";Fund#"&amp;$B$40&amp;";Chart1#"&amp;$F$40&amp;";Chart2#"&amp;$G$40&amp;";Time_Series#"&amp;$I$1&amp;"")</f>
        <v>103515.90000000001</v>
      </c>
    </row>
    <row r="55" spans="1:18">
      <c r="A55" s="487" t="s">
        <v>335</v>
      </c>
      <c r="B55" s="498">
        <f>[1]!HsGetValue("EssbaseCluster-1_CalRptg_CalRptg","Account#"&amp;$A55&amp;";Period#"&amp;B$43&amp;";Year#"&amp;B$42&amp;";Scenario#"&amp;$C$1&amp;";Version#"&amp;$B$1&amp;";Total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5" s="498">
        <f>[1]!HsGetValue("EssbaseCluster-1_CalRptg_CalRptg","Account#"&amp;$A55&amp;";Period#"&amp;C$43&amp;";Year#"&amp;C$42&amp;";Scenario#"&amp;$C$1&amp;";Version#"&amp;$B$1&amp;";Total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5" s="498">
        <f>[1]!HsGetValue("EssbaseCluster-1_CalRptg_CalRptg","Account#"&amp;$A55&amp;";Period#"&amp;D$43&amp;";Year#"&amp;D$42&amp;";Scenario#"&amp;$C$1&amp;";Version#"&amp;$B$1&amp;";Total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5" s="498">
        <f>[1]!HsGetValue("EssbaseCluster-1_CalRptg_CalRptg","Account#"&amp;$A55&amp;";Period#"&amp;E$43&amp;";Year#"&amp;E$42&amp;";Scenario#"&amp;$C$1&amp;";Version#"&amp;$B$1&amp;";Total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5" s="498">
        <f>[1]!HsGetValue("EssbaseCluster-1_CalRptg_CalRptg","Account#"&amp;$A55&amp;";Period#"&amp;F$43&amp;";Year#"&amp;F$42&amp;";Scenario#"&amp;$C$1&amp;";Version#"&amp;$B$1&amp;";Total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5" s="498">
        <f>[1]!HsGetValue("EssbaseCluster-1_CalRptg_CalRptg","Account#"&amp;$A55&amp;";Period#"&amp;G$43&amp;";Year#"&amp;G$42&amp;";Scenario#"&amp;$C$1&amp;";Version#"&amp;$B$1&amp;";Total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5" s="498">
        <f>[1]!HsGetValue("EssbaseCluster-1_CalRptg_CalRptg","Account#"&amp;$A55&amp;";Period#"&amp;H$43&amp;";Year#"&amp;H$42&amp;";Scenario#"&amp;$C$1&amp;";Version#"&amp;$B$1&amp;";Total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5" s="498">
        <f>[1]!HsGetValue("EssbaseCluster-1_CalRptg_CalRptg","Account#"&amp;$A55&amp;";Period#"&amp;I$43&amp;";Year#"&amp;I$42&amp;";Scenario#"&amp;$C$1&amp;";Version#"&amp;$B$1&amp;";Total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5" s="498">
        <f>[1]!HsGetValue("EssbaseCluster-1_CalRptg_CalRptg","Account#"&amp;$A55&amp;";Period#"&amp;J$43&amp;";Year#"&amp;J$42&amp;";Scenario#"&amp;$C$1&amp;";Version#"&amp;$B$1&amp;";Total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5" s="498">
        <f>[1]!HsGetValue("EssbaseCluster-1_CalRptg_CalRptg","Account#"&amp;$A55&amp;";Period#"&amp;K$43&amp;";Year#"&amp;K$42&amp;";Scenario#"&amp;$C$1&amp;";Version#"&amp;$B$1&amp;";Total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5" s="498">
        <f>[1]!HsGetValue("EssbaseCluster-1_CalRptg_CalRptg","Account#"&amp;$A55&amp;";Period#"&amp;L$43&amp;";Year#"&amp;L$42&amp;";Scenario#"&amp;$C$1&amp;";Version#"&amp;$B$1&amp;";Total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5" s="498">
        <f>[1]!HsGetValue("EssbaseCluster-1_CalRptg_CalRptg","Account#"&amp;$A55&amp;";Period#"&amp;M$43&amp;";Year#"&amp;M$42&amp;";Scenario#"&amp;$C$1&amp;";Version#"&amp;$B$1&amp;";Total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5" s="498">
        <f>[1]!HsGetValue("EssbaseCluster-1_CalRptg_CalRptg","Account#"&amp;$A55&amp;";Period#"&amp;N$43&amp;";Year#"&amp;N$42&amp;";Scenario#"&amp;$C$1&amp;";Version#"&amp;$B$1&amp;";Total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5" s="498">
        <f>[1]!HsGetValue("EssbaseCluster-1_CalRptg_CalRptg","Account#"&amp;$A55&amp;";Period#"&amp;O$43&amp;";Year#"&amp;O$42&amp;";Scenario#"&amp;$C$1&amp;";Version#"&amp;$B$1&amp;";Total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5" s="498">
        <f>[1]!HsGetValue("EssbaseCluster-1_CalRptg_CalRptg","Account#"&amp;$A55&amp;";Period#"&amp;P$43&amp;";Year#"&amp;P$42&amp;";Scenario#"&amp;$C$1&amp;";Version#"&amp;$B$1&amp;";Total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5" s="498">
        <f>[1]!HsGetValue("EssbaseCluster-1_CalRptg_CalRptg","Account#"&amp;$A55&amp;";Period#"&amp;Q$43&amp;";Year#"&amp;Q$42&amp;";Scenario#"&amp;$C$1&amp;";Version#"&amp;$B$1&amp;";Total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5" s="498">
        <f>[1]!HsGetValue("EssbaseCluster-1_CalRptg_CalRptg","Account#"&amp;$A55&amp;";Period#"&amp;R$43&amp;";Year#"&amp;R$42&amp;";Scenario#"&amp;$C$1&amp;";Version#"&amp;$B$1&amp;";Total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6" spans="1:18">
      <c r="A56" s="487" t="s">
        <v>336</v>
      </c>
      <c r="B56" s="498">
        <f>[1]!HsGetValue("EssbaseCluster-1_CalRptg_CalRptg","Account#"&amp;$A56&amp;";Period#"&amp;B$43&amp;";Year#"&amp;B$42&amp;";Scenario#"&amp;$C$1&amp;";Version#"&amp;$B$1&amp;";Total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6" s="498">
        <f>[1]!HsGetValue("EssbaseCluster-1_CalRptg_CalRptg","Account#"&amp;$A56&amp;";Period#"&amp;C$43&amp;";Year#"&amp;C$42&amp;";Scenario#"&amp;$C$1&amp;";Version#"&amp;$B$1&amp;";Total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6" s="498">
        <f>[1]!HsGetValue("EssbaseCluster-1_CalRptg_CalRptg","Account#"&amp;$A56&amp;";Period#"&amp;D$43&amp;";Year#"&amp;D$42&amp;";Scenario#"&amp;$C$1&amp;";Version#"&amp;$B$1&amp;";Total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6" s="498">
        <f>[1]!HsGetValue("EssbaseCluster-1_CalRptg_CalRptg","Account#"&amp;$A56&amp;";Period#"&amp;E$43&amp;";Year#"&amp;E$42&amp;";Scenario#"&amp;$C$1&amp;";Version#"&amp;$B$1&amp;";Total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6" s="498">
        <f>[1]!HsGetValue("EssbaseCluster-1_CalRptg_CalRptg","Account#"&amp;$A56&amp;";Period#"&amp;F$43&amp;";Year#"&amp;F$42&amp;";Scenario#"&amp;$C$1&amp;";Version#"&amp;$B$1&amp;";Total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6" s="498">
        <f>[1]!HsGetValue("EssbaseCluster-1_CalRptg_CalRptg","Account#"&amp;$A56&amp;";Period#"&amp;G$43&amp;";Year#"&amp;G$42&amp;";Scenario#"&amp;$C$1&amp;";Version#"&amp;$B$1&amp;";Total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6" s="498">
        <f>[1]!HsGetValue("EssbaseCluster-1_CalRptg_CalRptg","Account#"&amp;$A56&amp;";Period#"&amp;H$43&amp;";Year#"&amp;H$42&amp;";Scenario#"&amp;$C$1&amp;";Version#"&amp;$B$1&amp;";Total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6" s="498">
        <f>[1]!HsGetValue("EssbaseCluster-1_CalRptg_CalRptg","Account#"&amp;$A56&amp;";Period#"&amp;I$43&amp;";Year#"&amp;I$42&amp;";Scenario#"&amp;$C$1&amp;";Version#"&amp;$B$1&amp;";Total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6" s="498">
        <f>[1]!HsGetValue("EssbaseCluster-1_CalRptg_CalRptg","Account#"&amp;$A56&amp;";Period#"&amp;J$43&amp;";Year#"&amp;J$42&amp;";Scenario#"&amp;$C$1&amp;";Version#"&amp;$B$1&amp;";Total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6" s="498">
        <f>[1]!HsGetValue("EssbaseCluster-1_CalRptg_CalRptg","Account#"&amp;$A56&amp;";Period#"&amp;K$43&amp;";Year#"&amp;K$42&amp;";Scenario#"&amp;$C$1&amp;";Version#"&amp;$B$1&amp;";Total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6" s="498">
        <f>[1]!HsGetValue("EssbaseCluster-1_CalRptg_CalRptg","Account#"&amp;$A56&amp;";Period#"&amp;L$43&amp;";Year#"&amp;L$42&amp;";Scenario#"&amp;$C$1&amp;";Version#"&amp;$B$1&amp;";Total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6" s="498">
        <f>[1]!HsGetValue("EssbaseCluster-1_CalRptg_CalRptg","Account#"&amp;$A56&amp;";Period#"&amp;M$43&amp;";Year#"&amp;M$42&amp;";Scenario#"&amp;$C$1&amp;";Version#"&amp;$B$1&amp;";Total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6" s="498">
        <f>[1]!HsGetValue("EssbaseCluster-1_CalRptg_CalRptg","Account#"&amp;$A56&amp;";Period#"&amp;N$43&amp;";Year#"&amp;N$42&amp;";Scenario#"&amp;$C$1&amp;";Version#"&amp;$B$1&amp;";Total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6" s="498">
        <f>[1]!HsGetValue("EssbaseCluster-1_CalRptg_CalRptg","Account#"&amp;$A56&amp;";Period#"&amp;O$43&amp;";Year#"&amp;O$42&amp;";Scenario#"&amp;$C$1&amp;";Version#"&amp;$B$1&amp;";Total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6" s="498">
        <f>[1]!HsGetValue("EssbaseCluster-1_CalRptg_CalRptg","Account#"&amp;$A56&amp;";Period#"&amp;P$43&amp;";Year#"&amp;P$42&amp;";Scenario#"&amp;$C$1&amp;";Version#"&amp;$B$1&amp;";Total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6" s="498">
        <f>[1]!HsGetValue("EssbaseCluster-1_CalRptg_CalRptg","Account#"&amp;$A56&amp;";Period#"&amp;Q$43&amp;";Year#"&amp;Q$42&amp;";Scenario#"&amp;$C$1&amp;";Version#"&amp;$B$1&amp;";Total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6" s="498">
        <f>[1]!HsGetValue("EssbaseCluster-1_CalRptg_CalRptg","Account#"&amp;$A56&amp;";Period#"&amp;R$43&amp;";Year#"&amp;R$42&amp;";Scenario#"&amp;$C$1&amp;";Version#"&amp;$B$1&amp;";Total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7" spans="1:18">
      <c r="A57" s="487" t="s">
        <v>337</v>
      </c>
      <c r="B57" s="498">
        <f>[1]!HsGetValue("EssbaseCluster-1_CalRptg_CalRptg","Account#"&amp;$A57&amp;";Period#"&amp;B$43&amp;";Year#"&amp;B$42&amp;";Scenario#"&amp;$C$1&amp;";Version#"&amp;$B$1&amp;";Total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7" s="498">
        <f>[1]!HsGetValue("EssbaseCluster-1_CalRptg_CalRptg","Account#"&amp;$A57&amp;";Period#"&amp;C$43&amp;";Year#"&amp;C$42&amp;";Scenario#"&amp;$C$1&amp;";Version#"&amp;$B$1&amp;";Total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7" s="498">
        <f>[1]!HsGetValue("EssbaseCluster-1_CalRptg_CalRptg","Account#"&amp;$A57&amp;";Period#"&amp;D$43&amp;";Year#"&amp;D$42&amp;";Scenario#"&amp;$C$1&amp;";Version#"&amp;$B$1&amp;";Total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7" s="498">
        <f>[1]!HsGetValue("EssbaseCluster-1_CalRptg_CalRptg","Account#"&amp;$A57&amp;";Period#"&amp;E$43&amp;";Year#"&amp;E$42&amp;";Scenario#"&amp;$C$1&amp;";Version#"&amp;$B$1&amp;";Total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7" s="498">
        <f>[1]!HsGetValue("EssbaseCluster-1_CalRptg_CalRptg","Account#"&amp;$A57&amp;";Period#"&amp;F$43&amp;";Year#"&amp;F$42&amp;";Scenario#"&amp;$C$1&amp;";Version#"&amp;$B$1&amp;";Total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7" s="498">
        <f>[1]!HsGetValue("EssbaseCluster-1_CalRptg_CalRptg","Account#"&amp;$A57&amp;";Period#"&amp;G$43&amp;";Year#"&amp;G$42&amp;";Scenario#"&amp;$C$1&amp;";Version#"&amp;$B$1&amp;";Total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7" s="498">
        <f>[1]!HsGetValue("EssbaseCluster-1_CalRptg_CalRptg","Account#"&amp;$A57&amp;";Period#"&amp;H$43&amp;";Year#"&amp;H$42&amp;";Scenario#"&amp;$C$1&amp;";Version#"&amp;$B$1&amp;";Total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7" s="498">
        <f>[1]!HsGetValue("EssbaseCluster-1_CalRptg_CalRptg","Account#"&amp;$A57&amp;";Period#"&amp;I$43&amp;";Year#"&amp;I$42&amp;";Scenario#"&amp;$C$1&amp;";Version#"&amp;$B$1&amp;";Total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7" s="498">
        <f>[1]!HsGetValue("EssbaseCluster-1_CalRptg_CalRptg","Account#"&amp;$A57&amp;";Period#"&amp;J$43&amp;";Year#"&amp;J$42&amp;";Scenario#"&amp;$C$1&amp;";Version#"&amp;$B$1&amp;";Total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7" s="498">
        <f>[1]!HsGetValue("EssbaseCluster-1_CalRptg_CalRptg","Account#"&amp;$A57&amp;";Period#"&amp;K$43&amp;";Year#"&amp;K$42&amp;";Scenario#"&amp;$C$1&amp;";Version#"&amp;$B$1&amp;";Total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7" s="498">
        <f>[1]!HsGetValue("EssbaseCluster-1_CalRptg_CalRptg","Account#"&amp;$A57&amp;";Period#"&amp;L$43&amp;";Year#"&amp;L$42&amp;";Scenario#"&amp;$C$1&amp;";Version#"&amp;$B$1&amp;";Total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7" s="498">
        <f>[1]!HsGetValue("EssbaseCluster-1_CalRptg_CalRptg","Account#"&amp;$A57&amp;";Period#"&amp;M$43&amp;";Year#"&amp;M$42&amp;";Scenario#"&amp;$C$1&amp;";Version#"&amp;$B$1&amp;";Total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7" s="498">
        <f>[1]!HsGetValue("EssbaseCluster-1_CalRptg_CalRptg","Account#"&amp;$A57&amp;";Period#"&amp;N$43&amp;";Year#"&amp;N$42&amp;";Scenario#"&amp;$C$1&amp;";Version#"&amp;$B$1&amp;";Total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7" s="498">
        <f>[1]!HsGetValue("EssbaseCluster-1_CalRptg_CalRptg","Account#"&amp;$A57&amp;";Period#"&amp;O$43&amp;";Year#"&amp;O$42&amp;";Scenario#"&amp;$C$1&amp;";Version#"&amp;$B$1&amp;";Total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7" s="498">
        <f>[1]!HsGetValue("EssbaseCluster-1_CalRptg_CalRptg","Account#"&amp;$A57&amp;";Period#"&amp;P$43&amp;";Year#"&amp;P$42&amp;";Scenario#"&amp;$C$1&amp;";Version#"&amp;$B$1&amp;";Total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7" s="498">
        <f>[1]!HsGetValue("EssbaseCluster-1_CalRptg_CalRptg","Account#"&amp;$A57&amp;";Period#"&amp;Q$43&amp;";Year#"&amp;Q$42&amp;";Scenario#"&amp;$C$1&amp;";Version#"&amp;$B$1&amp;";Total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7" s="498">
        <f>[1]!HsGetValue("EssbaseCluster-1_CalRptg_CalRptg","Account#"&amp;$A57&amp;";Period#"&amp;R$43&amp;";Year#"&amp;R$42&amp;";Scenario#"&amp;$C$1&amp;";Version#"&amp;$B$1&amp;";Total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58" spans="1:18">
      <c r="A58" s="487" t="s">
        <v>338</v>
      </c>
      <c r="B58" s="498">
        <f>[1]!HsGetValue("EssbaseCluster-1_CalRptg_CalRptg","Account#"&amp;$A58&amp;";Period#"&amp;B$43&amp;";Year#"&amp;B$42&amp;";Scenario#"&amp;$C$1&amp;";Version#"&amp;$B$1&amp;";Total Entity#"&amp;$A$40&amp;";Fund#"&amp;$B$40&amp;";Chart1#"&amp;$F$40&amp;";Chart2#"&amp;$G$40&amp;";Time_Series#"&amp;$I$1&amp;"")</f>
        <v>4.37</v>
      </c>
      <c r="C58" s="498">
        <f>[1]!HsGetValue("EssbaseCluster-1_CalRptg_CalRptg","Account#"&amp;$A58&amp;";Period#"&amp;C$43&amp;";Year#"&amp;C$42&amp;";Scenario#"&amp;$C$1&amp;";Version#"&amp;$B$1&amp;";Total Entity#"&amp;$A$40&amp;";Fund#"&amp;$B$40&amp;";Chart1#"&amp;$F$40&amp;";Chart2#"&amp;$G$40&amp;";Time_Series#"&amp;$I$1&amp;"")</f>
        <v>40.49</v>
      </c>
      <c r="D58" s="498">
        <f>[1]!HsGetValue("EssbaseCluster-1_CalRptg_CalRptg","Account#"&amp;$A58&amp;";Period#"&amp;D$43&amp;";Year#"&amp;D$42&amp;";Scenario#"&amp;$C$1&amp;";Version#"&amp;$B$1&amp;";Total Entity#"&amp;$A$40&amp;";Fund#"&amp;$B$40&amp;";Chart1#"&amp;$F$40&amp;";Chart2#"&amp;$G$40&amp;";Time_Series#"&amp;$I$1&amp;"")</f>
        <v>4.37</v>
      </c>
      <c r="E58" s="498">
        <f>[1]!HsGetValue("EssbaseCluster-1_CalRptg_CalRptg","Account#"&amp;$A58&amp;";Period#"&amp;E$43&amp;";Year#"&amp;E$42&amp;";Scenario#"&amp;$C$1&amp;";Version#"&amp;$B$1&amp;";Total Entity#"&amp;$A$40&amp;";Fund#"&amp;$B$40&amp;";Chart1#"&amp;$F$40&amp;";Chart2#"&amp;$G$40&amp;";Time_Series#"&amp;$I$1&amp;"")</f>
        <v>171.11</v>
      </c>
      <c r="F58" s="498">
        <f>[1]!HsGetValue("EssbaseCluster-1_CalRptg_CalRptg","Account#"&amp;$A58&amp;";Period#"&amp;F$43&amp;";Year#"&amp;F$42&amp;";Scenario#"&amp;$C$1&amp;";Version#"&amp;$B$1&amp;";Total Entity#"&amp;$A$40&amp;";Fund#"&amp;$B$40&amp;";Chart1#"&amp;$F$40&amp;";Chart2#"&amp;$G$40&amp;";Time_Series#"&amp;$I$1&amp;"")</f>
        <v>29.27</v>
      </c>
      <c r="G58" s="498">
        <f>[1]!HsGetValue("EssbaseCluster-1_CalRptg_CalRptg","Account#"&amp;$A58&amp;";Period#"&amp;G$43&amp;";Year#"&amp;G$42&amp;";Scenario#"&amp;$C$1&amp;";Version#"&amp;$B$1&amp;";Total Entity#"&amp;$A$40&amp;";Fund#"&amp;$B$40&amp;";Chart1#"&amp;$F$40&amp;";Chart2#"&amp;$G$40&amp;";Time_Series#"&amp;$I$1&amp;"")</f>
        <v>4.37</v>
      </c>
      <c r="H58" s="498">
        <f>[1]!HsGetValue("EssbaseCluster-1_CalRptg_CalRptg","Account#"&amp;$A58&amp;";Period#"&amp;H$43&amp;";Year#"&amp;H$42&amp;";Scenario#"&amp;$C$1&amp;";Version#"&amp;$B$1&amp;";Total Entity#"&amp;$A$40&amp;";Fund#"&amp;$B$40&amp;";Chart1#"&amp;$F$40&amp;";Chart2#"&amp;$G$40&amp;";Time_Series#"&amp;$I$1&amp;"")</f>
        <v>25.08</v>
      </c>
      <c r="I58" s="498">
        <f>[1]!HsGetValue("EssbaseCluster-1_CalRptg_CalRptg","Account#"&amp;$A58&amp;";Period#"&amp;I$43&amp;";Year#"&amp;I$42&amp;";Scenario#"&amp;$C$1&amp;";Version#"&amp;$B$1&amp;";Total Entity#"&amp;$A$40&amp;";Fund#"&amp;$B$40&amp;";Chart1#"&amp;$F$40&amp;";Chart2#"&amp;$G$40&amp;";Time_Series#"&amp;$I$1&amp;"")</f>
        <v>36.72</v>
      </c>
      <c r="J58" s="498">
        <f>[1]!HsGetValue("EssbaseCluster-1_CalRptg_CalRptg","Account#"&amp;$A58&amp;";Period#"&amp;J$43&amp;";Year#"&amp;J$42&amp;";Scenario#"&amp;$C$1&amp;";Version#"&amp;$B$1&amp;";Total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8" s="498">
        <f>[1]!HsGetValue("EssbaseCluster-1_CalRptg_CalRptg","Account#"&amp;$A58&amp;";Period#"&amp;K$43&amp;";Year#"&amp;K$42&amp;";Scenario#"&amp;$C$1&amp;";Version#"&amp;$B$1&amp;";Total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8" s="498">
        <f>[1]!HsGetValue("EssbaseCluster-1_CalRptg_CalRptg","Account#"&amp;$A58&amp;";Period#"&amp;L$43&amp;";Year#"&amp;L$42&amp;";Scenario#"&amp;$C$1&amp;";Version#"&amp;$B$1&amp;";Total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8" s="498">
        <f>[1]!HsGetValue("EssbaseCluster-1_CalRptg_CalRptg","Account#"&amp;$A58&amp;";Period#"&amp;M$43&amp;";Year#"&amp;M$42&amp;";Scenario#"&amp;$C$1&amp;";Version#"&amp;$B$1&amp;";Total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8" s="498">
        <f>[1]!HsGetValue("EssbaseCluster-1_CalRptg_CalRptg","Account#"&amp;$A58&amp;";Period#"&amp;N$43&amp;";Year#"&amp;N$42&amp;";Scenario#"&amp;$C$1&amp;";Version#"&amp;$B$1&amp;";Total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8" s="498">
        <f>[1]!HsGetValue("EssbaseCluster-1_CalRptg_CalRptg","Account#"&amp;$A58&amp;";Period#"&amp;O$43&amp;";Year#"&amp;O$42&amp;";Scenario#"&amp;$C$1&amp;";Version#"&amp;$B$1&amp;";Total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8" s="498">
        <f>[1]!HsGetValue("EssbaseCluster-1_CalRptg_CalRptg","Account#"&amp;$A58&amp;";Period#"&amp;P$43&amp;";Year#"&amp;P$42&amp;";Scenario#"&amp;$C$1&amp;";Version#"&amp;$B$1&amp;";Total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8" s="498">
        <f>[1]!HsGetValue("EssbaseCluster-1_CalRptg_CalRptg","Account#"&amp;$A58&amp;";Period#"&amp;Q$43&amp;";Year#"&amp;Q$42&amp;";Scenario#"&amp;$C$1&amp;";Version#"&amp;$B$1&amp;";Total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8" s="498">
        <f>[1]!HsGetValue("EssbaseCluster-1_CalRptg_CalRptg","Account#"&amp;$A58&amp;";Period#"&amp;R$43&amp;";Year#"&amp;R$42&amp;";Scenario#"&amp;$C$1&amp;";Version#"&amp;$B$1&amp;";Total Entity#"&amp;$A$40&amp;";Fund#"&amp;$B$40&amp;";Chart1#"&amp;$F$40&amp;";Chart2#"&amp;$G$40&amp;";Time_Series#"&amp;$I$1&amp;"")</f>
        <v>95.44</v>
      </c>
    </row>
    <row r="59" spans="1:18">
      <c r="A59" s="487" t="s">
        <v>339</v>
      </c>
      <c r="B59" s="498">
        <f>[1]!HsGetValue("EssbaseCluster-1_CalRptg_CalRptg","Account#"&amp;$A59&amp;";Period#"&amp;B$43&amp;";Year#"&amp;B$42&amp;";Scenario#"&amp;$C$1&amp;";Version#"&amp;$B$1&amp;";Total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59" s="498">
        <f>[1]!HsGetValue("EssbaseCluster-1_CalRptg_CalRptg","Account#"&amp;$A59&amp;";Period#"&amp;C$43&amp;";Year#"&amp;C$42&amp;";Scenario#"&amp;$C$1&amp;";Version#"&amp;$B$1&amp;";Total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59" s="498">
        <f>[1]!HsGetValue("EssbaseCluster-1_CalRptg_CalRptg","Account#"&amp;$A59&amp;";Period#"&amp;D$43&amp;";Year#"&amp;D$42&amp;";Scenario#"&amp;$C$1&amp;";Version#"&amp;$B$1&amp;";Total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59" s="498">
        <f>[1]!HsGetValue("EssbaseCluster-1_CalRptg_CalRptg","Account#"&amp;$A59&amp;";Period#"&amp;E$43&amp;";Year#"&amp;E$42&amp;";Scenario#"&amp;$C$1&amp;";Version#"&amp;$B$1&amp;";Total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59" s="498">
        <f>[1]!HsGetValue("EssbaseCluster-1_CalRptg_CalRptg","Account#"&amp;$A59&amp;";Period#"&amp;F$43&amp;";Year#"&amp;F$42&amp;";Scenario#"&amp;$C$1&amp;";Version#"&amp;$B$1&amp;";Total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59" s="498">
        <f>[1]!HsGetValue("EssbaseCluster-1_CalRptg_CalRptg","Account#"&amp;$A59&amp;";Period#"&amp;G$43&amp;";Year#"&amp;G$42&amp;";Scenario#"&amp;$C$1&amp;";Version#"&amp;$B$1&amp;";Total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59" s="498">
        <f>[1]!HsGetValue("EssbaseCluster-1_CalRptg_CalRptg","Account#"&amp;$A59&amp;";Period#"&amp;H$43&amp;";Year#"&amp;H$42&amp;";Scenario#"&amp;$C$1&amp;";Version#"&amp;$B$1&amp;";Total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59" s="498">
        <f>[1]!HsGetValue("EssbaseCluster-1_CalRptg_CalRptg","Account#"&amp;$A59&amp;";Period#"&amp;I$43&amp;";Year#"&amp;I$42&amp;";Scenario#"&amp;$C$1&amp;";Version#"&amp;$B$1&amp;";Total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59" s="498">
        <f>[1]!HsGetValue("EssbaseCluster-1_CalRptg_CalRptg","Account#"&amp;$A59&amp;";Period#"&amp;J$43&amp;";Year#"&amp;J$42&amp;";Scenario#"&amp;$C$1&amp;";Version#"&amp;$B$1&amp;";Total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59" s="498">
        <f>[1]!HsGetValue("EssbaseCluster-1_CalRptg_CalRptg","Account#"&amp;$A59&amp;";Period#"&amp;K$43&amp;";Year#"&amp;K$42&amp;";Scenario#"&amp;$C$1&amp;";Version#"&amp;$B$1&amp;";Total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59" s="498">
        <f>[1]!HsGetValue("EssbaseCluster-1_CalRptg_CalRptg","Account#"&amp;$A59&amp;";Period#"&amp;L$43&amp;";Year#"&amp;L$42&amp;";Scenario#"&amp;$C$1&amp;";Version#"&amp;$B$1&amp;";Total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59" s="498">
        <f>[1]!HsGetValue("EssbaseCluster-1_CalRptg_CalRptg","Account#"&amp;$A59&amp;";Period#"&amp;M$43&amp;";Year#"&amp;M$42&amp;";Scenario#"&amp;$C$1&amp;";Version#"&amp;$B$1&amp;";Total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59" s="498">
        <f>[1]!HsGetValue("EssbaseCluster-1_CalRptg_CalRptg","Account#"&amp;$A59&amp;";Period#"&amp;N$43&amp;";Year#"&amp;N$42&amp;";Scenario#"&amp;$C$1&amp;";Version#"&amp;$B$1&amp;";Total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59" s="498">
        <f>[1]!HsGetValue("EssbaseCluster-1_CalRptg_CalRptg","Account#"&amp;$A59&amp;";Period#"&amp;O$43&amp;";Year#"&amp;O$42&amp;";Scenario#"&amp;$C$1&amp;";Version#"&amp;$B$1&amp;";Total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59" s="498">
        <f>[1]!HsGetValue("EssbaseCluster-1_CalRptg_CalRptg","Account#"&amp;$A59&amp;";Period#"&amp;P$43&amp;";Year#"&amp;P$42&amp;";Scenario#"&amp;$C$1&amp;";Version#"&amp;$B$1&amp;";Total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59" s="498">
        <f>[1]!HsGetValue("EssbaseCluster-1_CalRptg_CalRptg","Account#"&amp;$A59&amp;";Period#"&amp;Q$43&amp;";Year#"&amp;Q$42&amp;";Scenario#"&amp;$C$1&amp;";Version#"&amp;$B$1&amp;";Total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59" s="498">
        <f>[1]!HsGetValue("EssbaseCluster-1_CalRptg_CalRptg","Account#"&amp;$A59&amp;";Period#"&amp;R$43&amp;";Year#"&amp;R$42&amp;";Scenario#"&amp;$C$1&amp;";Version#"&amp;$B$1&amp;";Total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60" spans="1:18">
      <c r="A60" s="487" t="s">
        <v>327</v>
      </c>
      <c r="B60" s="498">
        <f>[1]!HsGetValue("EssbaseCluster-1_CalRptg_CalRptg","Account#"&amp;$A60&amp;";Period#"&amp;B$43&amp;";Year#"&amp;B$42&amp;";Scenario#"&amp;$C$1&amp;";Version#"&amp;$B$1&amp;";Total Entity#"&amp;$A$40&amp;";Fund#"&amp;$B$40&amp;";Chart1#"&amp;$F$40&amp;";Chart2#"&amp;$G$40&amp;";Time_Series#"&amp;$I$1&amp;"")</f>
        <v>-68404.259999999995</v>
      </c>
      <c r="C60" s="498">
        <f>[1]!HsGetValue("EssbaseCluster-1_CalRptg_CalRptg","Account#"&amp;$A60&amp;";Period#"&amp;C$43&amp;";Year#"&amp;C$42&amp;";Scenario#"&amp;$C$1&amp;";Version#"&amp;$B$1&amp;";Total Entity#"&amp;$A$40&amp;";Fund#"&amp;$B$40&amp;";Chart1#"&amp;$F$40&amp;";Chart2#"&amp;$G$40&amp;";Time_Series#"&amp;$I$1&amp;"")</f>
        <v>-70980.259999999995</v>
      </c>
      <c r="D60" s="498">
        <f>[1]!HsGetValue("EssbaseCluster-1_CalRptg_CalRptg","Account#"&amp;$A60&amp;";Period#"&amp;D$43&amp;";Year#"&amp;D$42&amp;";Scenario#"&amp;$C$1&amp;";Version#"&amp;$B$1&amp;";Total Entity#"&amp;$A$40&amp;";Fund#"&amp;$B$40&amp;";Chart1#"&amp;$F$40&amp;";Chart2#"&amp;$G$40&amp;";Time_Series#"&amp;$I$1&amp;"")</f>
        <v>-83918.56</v>
      </c>
      <c r="E60" s="498">
        <f>[1]!HsGetValue("EssbaseCluster-1_CalRptg_CalRptg","Account#"&amp;$A60&amp;";Period#"&amp;E$43&amp;";Year#"&amp;E$42&amp;";Scenario#"&amp;$C$1&amp;";Version#"&amp;$B$1&amp;";Total Entity#"&amp;$A$40&amp;";Fund#"&amp;$B$40&amp;";Chart1#"&amp;$F$40&amp;";Chart2#"&amp;$G$40&amp;";Time_Series#"&amp;$I$1&amp;"")</f>
        <v>-580999.1100000001</v>
      </c>
      <c r="F60" s="498">
        <f>[1]!HsGetValue("EssbaseCluster-1_CalRptg_CalRptg","Account#"&amp;$A60&amp;";Period#"&amp;F$43&amp;";Year#"&amp;F$42&amp;";Scenario#"&amp;$C$1&amp;";Version#"&amp;$B$1&amp;";Total Entity#"&amp;$A$40&amp;";Fund#"&amp;$B$40&amp;";Chart1#"&amp;$F$40&amp;";Chart2#"&amp;$G$40&amp;";Time_Series#"&amp;$I$1&amp;"")</f>
        <v>-66680.33</v>
      </c>
      <c r="G60" s="498">
        <f>[1]!HsGetValue("EssbaseCluster-1_CalRptg_CalRptg","Account#"&amp;$A60&amp;";Period#"&amp;G$43&amp;";Year#"&amp;G$42&amp;";Scenario#"&amp;$C$1&amp;";Version#"&amp;$B$1&amp;";Total Entity#"&amp;$A$40&amp;";Fund#"&amp;$B$40&amp;";Chart1#"&amp;$F$40&amp;";Chart2#"&amp;$G$40&amp;";Time_Series#"&amp;$I$1&amp;"")</f>
        <v>-68471.42</v>
      </c>
      <c r="H60" s="498">
        <f>[1]!HsGetValue("EssbaseCluster-1_CalRptg_CalRptg","Account#"&amp;$A60&amp;";Period#"&amp;H$43&amp;";Year#"&amp;H$42&amp;";Scenario#"&amp;$C$1&amp;";Version#"&amp;$B$1&amp;";Total Entity#"&amp;$A$40&amp;";Fund#"&amp;$B$40&amp;";Chart1#"&amp;$F$40&amp;";Chart2#"&amp;$G$40&amp;";Time_Series#"&amp;$I$1&amp;"")</f>
        <v>-67251.95</v>
      </c>
      <c r="I60" s="498">
        <f>[1]!HsGetValue("EssbaseCluster-1_CalRptg_CalRptg","Account#"&amp;$A60&amp;";Period#"&amp;I$43&amp;";Year#"&amp;I$42&amp;";Scenario#"&amp;$C$1&amp;";Version#"&amp;$B$1&amp;";Total Entity#"&amp;$A$40&amp;";Fund#"&amp;$B$40&amp;";Chart1#"&amp;$F$40&amp;";Chart2#"&amp;$G$40&amp;";Time_Series#"&amp;$I$1&amp;"")</f>
        <v>16590.930000000015</v>
      </c>
      <c r="J60" s="498">
        <f>[1]!HsGetValue("EssbaseCluster-1_CalRptg_CalRptg","Account#"&amp;$A60&amp;";Period#"&amp;J$43&amp;";Year#"&amp;J$42&amp;";Scenario#"&amp;$C$1&amp;";Version#"&amp;$B$1&amp;";Total Entity#"&amp;$A$40&amp;";Fund#"&amp;$B$40&amp;";Chart1#"&amp;$F$40&amp;";Chart2#"&amp;$G$40&amp;";Time_Series#"&amp;$I$1&amp;"")</f>
        <v>-80563.399999999994</v>
      </c>
      <c r="K60" s="498">
        <f>[1]!HsGetValue("EssbaseCluster-1_CalRptg_CalRptg","Account#"&amp;$A60&amp;";Period#"&amp;K$43&amp;";Year#"&amp;K$42&amp;";Scenario#"&amp;$C$1&amp;";Version#"&amp;$B$1&amp;";Total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0" s="498">
        <f>[1]!HsGetValue("EssbaseCluster-1_CalRptg_CalRptg","Account#"&amp;$A60&amp;";Period#"&amp;L$43&amp;";Year#"&amp;L$42&amp;";Scenario#"&amp;$C$1&amp;";Version#"&amp;$B$1&amp;";Total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0" s="498">
        <f>[1]!HsGetValue("EssbaseCluster-1_CalRptg_CalRptg","Account#"&amp;$A60&amp;";Period#"&amp;M$43&amp;";Year#"&amp;M$42&amp;";Scenario#"&amp;$C$1&amp;";Version#"&amp;$B$1&amp;";Total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0" s="498">
        <f>[1]!HsGetValue("EssbaseCluster-1_CalRptg_CalRptg","Account#"&amp;$A60&amp;";Period#"&amp;N$43&amp;";Year#"&amp;N$42&amp;";Scenario#"&amp;$C$1&amp;";Version#"&amp;$B$1&amp;";Total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0" s="498">
        <f>[1]!HsGetValue("EssbaseCluster-1_CalRptg_CalRptg","Account#"&amp;$A60&amp;";Period#"&amp;O$43&amp;";Year#"&amp;O$42&amp;";Scenario#"&amp;$C$1&amp;";Version#"&amp;$B$1&amp;";Total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0" s="498">
        <f>[1]!HsGetValue("EssbaseCluster-1_CalRptg_CalRptg","Account#"&amp;$A60&amp;";Period#"&amp;P$43&amp;";Year#"&amp;P$42&amp;";Scenario#"&amp;$C$1&amp;";Version#"&amp;$B$1&amp;";Total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0" s="498">
        <f>[1]!HsGetValue("EssbaseCluster-1_CalRptg_CalRptg","Account#"&amp;$A60&amp;";Period#"&amp;Q$43&amp;";Year#"&amp;Q$42&amp;";Scenario#"&amp;$C$1&amp;";Version#"&amp;$B$1&amp;";Total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0" s="498">
        <f>[1]!HsGetValue("EssbaseCluster-1_CalRptg_CalRptg","Account#"&amp;$A60&amp;";Period#"&amp;R$43&amp;";Year#"&amp;R$42&amp;";Scenario#"&amp;$C$1&amp;";Version#"&amp;$B$1&amp;";Total Entity#"&amp;$A$40&amp;";Fund#"&amp;$B$40&amp;";Chart1#"&amp;$F$40&amp;";Chart2#"&amp;$G$40&amp;";Time_Series#"&amp;$I$1&amp;"")</f>
        <v>-266376.17</v>
      </c>
    </row>
    <row r="61" spans="1:18">
      <c r="A61" s="487" t="s">
        <v>328</v>
      </c>
      <c r="B61" s="498">
        <f>[1]!HsGetValue("EssbaseCluster-1_CalRptg_CalRptg","Account#"&amp;$A61&amp;";Period#"&amp;B$43&amp;";Year#"&amp;B$42&amp;";Scenario#"&amp;$C$1&amp;";Version#"&amp;$B$1&amp;";Total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61" s="498">
        <f>[1]!HsGetValue("EssbaseCluster-1_CalRptg_CalRptg","Account#"&amp;$A61&amp;";Period#"&amp;C$43&amp;";Year#"&amp;C$42&amp;";Scenario#"&amp;$C$1&amp;";Version#"&amp;$B$1&amp;";Total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61" s="498">
        <f>[1]!HsGetValue("EssbaseCluster-1_CalRptg_CalRptg","Account#"&amp;$A61&amp;";Period#"&amp;D$43&amp;";Year#"&amp;D$42&amp;";Scenario#"&amp;$C$1&amp;";Version#"&amp;$B$1&amp;";Total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61" s="498">
        <f>[1]!HsGetValue("EssbaseCluster-1_CalRptg_CalRptg","Account#"&amp;$A61&amp;";Period#"&amp;E$43&amp;";Year#"&amp;E$42&amp;";Scenario#"&amp;$C$1&amp;";Version#"&amp;$B$1&amp;";Total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61" s="498">
        <f>[1]!HsGetValue("EssbaseCluster-1_CalRptg_CalRptg","Account#"&amp;$A61&amp;";Period#"&amp;F$43&amp;";Year#"&amp;F$42&amp;";Scenario#"&amp;$C$1&amp;";Version#"&amp;$B$1&amp;";Total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61" s="498">
        <f>[1]!HsGetValue("EssbaseCluster-1_CalRptg_CalRptg","Account#"&amp;$A61&amp;";Period#"&amp;G$43&amp;";Year#"&amp;G$42&amp;";Scenario#"&amp;$C$1&amp;";Version#"&amp;$B$1&amp;";Total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61" s="498">
        <f>[1]!HsGetValue("EssbaseCluster-1_CalRptg_CalRptg","Account#"&amp;$A61&amp;";Period#"&amp;H$43&amp;";Year#"&amp;H$42&amp;";Scenario#"&amp;$C$1&amp;";Version#"&amp;$B$1&amp;";Total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61" s="498">
        <f>[1]!HsGetValue("EssbaseCluster-1_CalRptg_CalRptg","Account#"&amp;$A61&amp;";Period#"&amp;I$43&amp;";Year#"&amp;I$42&amp;";Scenario#"&amp;$C$1&amp;";Version#"&amp;$B$1&amp;";Total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61" s="498">
        <f>[1]!HsGetValue("EssbaseCluster-1_CalRptg_CalRptg","Account#"&amp;$A61&amp;";Period#"&amp;J$43&amp;";Year#"&amp;J$42&amp;";Scenario#"&amp;$C$1&amp;";Version#"&amp;$B$1&amp;";Total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61" s="498">
        <f>[1]!HsGetValue("EssbaseCluster-1_CalRptg_CalRptg","Account#"&amp;$A61&amp;";Period#"&amp;K$43&amp;";Year#"&amp;K$42&amp;";Scenario#"&amp;$C$1&amp;";Version#"&amp;$B$1&amp;";Total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1" s="498">
        <f>[1]!HsGetValue("EssbaseCluster-1_CalRptg_CalRptg","Account#"&amp;$A61&amp;";Period#"&amp;L$43&amp;";Year#"&amp;L$42&amp;";Scenario#"&amp;$C$1&amp;";Version#"&amp;$B$1&amp;";Total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1" s="498">
        <f>[1]!HsGetValue("EssbaseCluster-1_CalRptg_CalRptg","Account#"&amp;$A61&amp;";Period#"&amp;M$43&amp;";Year#"&amp;M$42&amp;";Scenario#"&amp;$C$1&amp;";Version#"&amp;$B$1&amp;";Total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1" s="498">
        <f>[1]!HsGetValue("EssbaseCluster-1_CalRptg_CalRptg","Account#"&amp;$A61&amp;";Period#"&amp;N$43&amp;";Year#"&amp;N$42&amp;";Scenario#"&amp;$C$1&amp;";Version#"&amp;$B$1&amp;";Total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1" s="498">
        <f>[1]!HsGetValue("EssbaseCluster-1_CalRptg_CalRptg","Account#"&amp;$A61&amp;";Period#"&amp;O$43&amp;";Year#"&amp;O$42&amp;";Scenario#"&amp;$C$1&amp;";Version#"&amp;$B$1&amp;";Total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1" s="498">
        <f>[1]!HsGetValue("EssbaseCluster-1_CalRptg_CalRptg","Account#"&amp;$A61&amp;";Period#"&amp;P$43&amp;";Year#"&amp;P$42&amp;";Scenario#"&amp;$C$1&amp;";Version#"&amp;$B$1&amp;";Total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1" s="498">
        <f>[1]!HsGetValue("EssbaseCluster-1_CalRptg_CalRptg","Account#"&amp;$A61&amp;";Period#"&amp;Q$43&amp;";Year#"&amp;Q$42&amp;";Scenario#"&amp;$C$1&amp;";Version#"&amp;$B$1&amp;";Total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1" s="498">
        <f>[1]!HsGetValue("EssbaseCluster-1_CalRptg_CalRptg","Account#"&amp;$A61&amp;";Period#"&amp;R$43&amp;";Year#"&amp;R$42&amp;";Scenario#"&amp;$C$1&amp;";Version#"&amp;$B$1&amp;";Total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62" spans="1:18">
      <c r="A62" s="487" t="s">
        <v>323</v>
      </c>
      <c r="B62" s="498">
        <f>[1]!HsGetValue("EssbaseCluster-1_CalRptg_CalRptg","Account#"&amp;$A62&amp;";Period#"&amp;B$43&amp;";Year#"&amp;B$42&amp;";Scenario#"&amp;$C$1&amp;";Version#"&amp;$B$1&amp;";Total Entity#"&amp;$A$40&amp;";Fund#"&amp;$B$40&amp;";Chart1#"&amp;$F$40&amp;";Chart2#"&amp;$G$40&amp;";Time_Series#"&amp;$I$1&amp;"")</f>
        <v>-65205.719999999994</v>
      </c>
      <c r="C62" s="498">
        <f>[1]!HsGetValue("EssbaseCluster-1_CalRptg_CalRptg","Account#"&amp;$A62&amp;";Period#"&amp;C$43&amp;";Year#"&amp;C$42&amp;";Scenario#"&amp;$C$1&amp;";Version#"&amp;$B$1&amp;";Total Entity#"&amp;$A$40&amp;";Fund#"&amp;$B$40&amp;";Chart1#"&amp;$F$40&amp;";Chart2#"&amp;$G$40&amp;";Time_Series#"&amp;$I$1&amp;"")</f>
        <v>-68038.61</v>
      </c>
      <c r="D62" s="498">
        <f>[1]!HsGetValue("EssbaseCluster-1_CalRptg_CalRptg","Account#"&amp;$A62&amp;";Period#"&amp;D$43&amp;";Year#"&amp;D$42&amp;";Scenario#"&amp;$C$1&amp;";Version#"&amp;$B$1&amp;";Total Entity#"&amp;$A$40&amp;";Fund#"&amp;$B$40&amp;";Chart1#"&amp;$F$40&amp;";Chart2#"&amp;$G$40&amp;";Time_Series#"&amp;$I$1&amp;"")</f>
        <v>-82702.39</v>
      </c>
      <c r="E62" s="498">
        <f>[1]!HsGetValue("EssbaseCluster-1_CalRptg_CalRptg","Account#"&amp;$A62&amp;";Period#"&amp;E$43&amp;";Year#"&amp;E$42&amp;";Scenario#"&amp;$C$1&amp;";Version#"&amp;$B$1&amp;";Total Entity#"&amp;$A$40&amp;";Fund#"&amp;$B$40&amp;";Chart1#"&amp;$F$40&amp;";Chart2#"&amp;$G$40&amp;";Time_Series#"&amp;$I$1&amp;"")</f>
        <v>-519407.51000000013</v>
      </c>
      <c r="F62" s="498">
        <f>[1]!HsGetValue("EssbaseCluster-1_CalRptg_CalRptg","Account#"&amp;$A62&amp;";Period#"&amp;F$43&amp;";Year#"&amp;F$42&amp;";Scenario#"&amp;$C$1&amp;";Version#"&amp;$B$1&amp;";Total Entity#"&amp;$A$40&amp;";Fund#"&amp;$B$40&amp;";Chart1#"&amp;$F$40&amp;";Chart2#"&amp;$G$40&amp;";Time_Series#"&amp;$I$1&amp;"")</f>
        <v>-63869.630000000005</v>
      </c>
      <c r="G62" s="498">
        <f>[1]!HsGetValue("EssbaseCluster-1_CalRptg_CalRptg","Account#"&amp;$A62&amp;";Period#"&amp;G$43&amp;";Year#"&amp;G$42&amp;";Scenario#"&amp;$C$1&amp;";Version#"&amp;$B$1&amp;";Total Entity#"&amp;$A$40&amp;";Fund#"&amp;$B$40&amp;";Chart1#"&amp;$F$40&amp;";Chart2#"&amp;$G$40&amp;";Time_Series#"&amp;$I$1&amp;"")</f>
        <v>-60955.519999999997</v>
      </c>
      <c r="H62" s="498">
        <f>[1]!HsGetValue("EssbaseCluster-1_CalRptg_CalRptg","Account#"&amp;$A62&amp;";Period#"&amp;H$43&amp;";Year#"&amp;H$42&amp;";Scenario#"&amp;$C$1&amp;";Version#"&amp;$B$1&amp;";Total Entity#"&amp;$A$40&amp;";Fund#"&amp;$B$40&amp;";Chart1#"&amp;$F$40&amp;";Chart2#"&amp;$G$40&amp;";Time_Series#"&amp;$I$1&amp;"")</f>
        <v>-62440.909999999996</v>
      </c>
      <c r="I62" s="498">
        <f>[1]!HsGetValue("EssbaseCluster-1_CalRptg_CalRptg","Account#"&amp;$A62&amp;";Period#"&amp;I$43&amp;";Year#"&amp;I$42&amp;";Scenario#"&amp;$C$1&amp;";Version#"&amp;$B$1&amp;";Total Entity#"&amp;$A$40&amp;";Fund#"&amp;$B$40&amp;";Chart1#"&amp;$F$40&amp;";Chart2#"&amp;$G$40&amp;";Time_Series#"&amp;$I$1&amp;"")</f>
        <v>19455.660000000014</v>
      </c>
      <c r="J62" s="498">
        <f>[1]!HsGetValue("EssbaseCluster-1_CalRptg_CalRptg","Account#"&amp;$A62&amp;";Period#"&amp;J$43&amp;";Year#"&amp;J$42&amp;";Scenario#"&amp;$C$1&amp;";Version#"&amp;$B$1&amp;";Total Entity#"&amp;$A$40&amp;";Fund#"&amp;$B$40&amp;";Chart1#"&amp;$F$40&amp;";Chart2#"&amp;$G$40&amp;";Time_Series#"&amp;$I$1&amp;"")</f>
        <v>-75784.859999999986</v>
      </c>
      <c r="K62" s="498">
        <f>[1]!HsGetValue("EssbaseCluster-1_CalRptg_CalRptg","Account#"&amp;$A62&amp;";Period#"&amp;K$43&amp;";Year#"&amp;K$42&amp;";Scenario#"&amp;$C$1&amp;";Version#"&amp;$B$1&amp;";Total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2" s="498">
        <f>[1]!HsGetValue("EssbaseCluster-1_CalRptg_CalRptg","Account#"&amp;$A62&amp;";Period#"&amp;L$43&amp;";Year#"&amp;L$42&amp;";Scenario#"&amp;$C$1&amp;";Version#"&amp;$B$1&amp;";Total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2" s="498">
        <f>[1]!HsGetValue("EssbaseCluster-1_CalRptg_CalRptg","Account#"&amp;$A62&amp;";Period#"&amp;M$43&amp;";Year#"&amp;M$42&amp;";Scenario#"&amp;$C$1&amp;";Version#"&amp;$B$1&amp;";Total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2" s="498">
        <f>[1]!HsGetValue("EssbaseCluster-1_CalRptg_CalRptg","Account#"&amp;$A62&amp;";Period#"&amp;N$43&amp;";Year#"&amp;N$42&amp;";Scenario#"&amp;$C$1&amp;";Version#"&amp;$B$1&amp;";Total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2" s="498">
        <f>[1]!HsGetValue("EssbaseCluster-1_CalRptg_CalRptg","Account#"&amp;$A62&amp;";Period#"&amp;O$43&amp;";Year#"&amp;O$42&amp;";Scenario#"&amp;$C$1&amp;";Version#"&amp;$B$1&amp;";Total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2" s="498">
        <f>[1]!HsGetValue("EssbaseCluster-1_CalRptg_CalRptg","Account#"&amp;$A62&amp;";Period#"&amp;P$43&amp;";Year#"&amp;P$42&amp;";Scenario#"&amp;$C$1&amp;";Version#"&amp;$B$1&amp;";Total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2" s="498">
        <f>[1]!HsGetValue("EssbaseCluster-1_CalRptg_CalRptg","Account#"&amp;$A62&amp;";Period#"&amp;Q$43&amp;";Year#"&amp;Q$42&amp;";Scenario#"&amp;$C$1&amp;";Version#"&amp;$B$1&amp;";Total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2" s="498">
        <f>[1]!HsGetValue("EssbaseCluster-1_CalRptg_CalRptg","Account#"&amp;$A62&amp;";Period#"&amp;R$43&amp;";Year#"&amp;R$42&amp;";Scenario#"&amp;$C$1&amp;";Version#"&amp;$B$1&amp;";Total Entity#"&amp;$A$40&amp;";Fund#"&amp;$B$40&amp;";Chart1#"&amp;$F$40&amp;";Chart2#"&amp;$G$40&amp;";Time_Series#"&amp;$I$1&amp;"")</f>
        <v>-243595.25999999998</v>
      </c>
    </row>
    <row r="63" spans="1:18">
      <c r="A63" s="487" t="s">
        <v>324</v>
      </c>
      <c r="B63" s="498">
        <f>[1]!HsGetValue("EssbaseCluster-1_CalRptg_CalRptg","Account#"&amp;$A63&amp;";Period#"&amp;B$43&amp;";Year#"&amp;B$42&amp;";Scenario#"&amp;$C$1&amp;";Version#"&amp;$B$1&amp;";Total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63" s="498">
        <f>[1]!HsGetValue("EssbaseCluster-1_CalRptg_CalRptg","Account#"&amp;$A63&amp;";Period#"&amp;C$43&amp;";Year#"&amp;C$42&amp;";Scenario#"&amp;$C$1&amp;";Version#"&amp;$B$1&amp;";Total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63" s="498">
        <f>[1]!HsGetValue("EssbaseCluster-1_CalRptg_CalRptg","Account#"&amp;$A63&amp;";Period#"&amp;D$43&amp;";Year#"&amp;D$42&amp;";Scenario#"&amp;$C$1&amp;";Version#"&amp;$B$1&amp;";Total Entity#"&amp;$A$40&amp;";Fund#"&amp;$B$40&amp;";Chart1#"&amp;$F$40&amp;";Chart2#"&amp;$G$40&amp;";Time_Series#"&amp;$I$1&amp;"")</f>
        <v>0</v>
      </c>
      <c r="E63" s="498">
        <f>[1]!HsGetValue("EssbaseCluster-1_CalRptg_CalRptg","Account#"&amp;$A63&amp;";Period#"&amp;E$43&amp;";Year#"&amp;E$42&amp;";Scenario#"&amp;$C$1&amp;";Version#"&amp;$B$1&amp;";Total Entity#"&amp;$A$40&amp;";Fund#"&amp;$B$40&amp;";Chart1#"&amp;$F$40&amp;";Chart2#"&amp;$G$40&amp;";Time_Series#"&amp;$I$1&amp;"")</f>
        <v>0</v>
      </c>
      <c r="F63" s="498">
        <f>[1]!HsGetValue("EssbaseCluster-1_CalRptg_CalRptg","Account#"&amp;$A63&amp;";Period#"&amp;F$43&amp;";Year#"&amp;F$42&amp;";Scenario#"&amp;$C$1&amp;";Version#"&amp;$B$1&amp;";Total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63" s="498">
        <f>[1]!HsGetValue("EssbaseCluster-1_CalRptg_CalRptg","Account#"&amp;$A63&amp;";Period#"&amp;G$43&amp;";Year#"&amp;G$42&amp;";Scenario#"&amp;$C$1&amp;";Version#"&amp;$B$1&amp;";Total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63" s="498">
        <f>[1]!HsGetValue("EssbaseCluster-1_CalRptg_CalRptg","Account#"&amp;$A63&amp;";Period#"&amp;H$43&amp;";Year#"&amp;H$42&amp;";Scenario#"&amp;$C$1&amp;";Version#"&amp;$B$1&amp;";Total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63" s="498">
        <f>[1]!HsGetValue("EssbaseCluster-1_CalRptg_CalRptg","Account#"&amp;$A63&amp;";Period#"&amp;I$43&amp;";Year#"&amp;I$42&amp;";Scenario#"&amp;$C$1&amp;";Version#"&amp;$B$1&amp;";Total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63" s="498">
        <f>[1]!HsGetValue("EssbaseCluster-1_CalRptg_CalRptg","Account#"&amp;$A63&amp;";Period#"&amp;J$43&amp;";Year#"&amp;J$42&amp;";Scenario#"&amp;$C$1&amp;";Version#"&amp;$B$1&amp;";Total Entity#"&amp;$A$40&amp;";Fund#"&amp;$B$40&amp;";Chart1#"&amp;$F$40&amp;";Chart2#"&amp;$G$40&amp;";Time_Series#"&amp;$I$1&amp;"")</f>
        <v>0</v>
      </c>
      <c r="K63" s="498">
        <f>[1]!HsGetValue("EssbaseCluster-1_CalRptg_CalRptg","Account#"&amp;$A63&amp;";Period#"&amp;K$43&amp;";Year#"&amp;K$42&amp;";Scenario#"&amp;$C$1&amp;";Version#"&amp;$B$1&amp;";Total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3" s="498">
        <f>[1]!HsGetValue("EssbaseCluster-1_CalRptg_CalRptg","Account#"&amp;$A63&amp;";Period#"&amp;L$43&amp;";Year#"&amp;L$42&amp;";Scenario#"&amp;$C$1&amp;";Version#"&amp;$B$1&amp;";Total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3" s="498">
        <f>[1]!HsGetValue("EssbaseCluster-1_CalRptg_CalRptg","Account#"&amp;$A63&amp;";Period#"&amp;M$43&amp;";Year#"&amp;M$42&amp;";Scenario#"&amp;$C$1&amp;";Version#"&amp;$B$1&amp;";Total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3" s="498">
        <f>[1]!HsGetValue("EssbaseCluster-1_CalRptg_CalRptg","Account#"&amp;$A63&amp;";Period#"&amp;N$43&amp;";Year#"&amp;N$42&amp;";Scenario#"&amp;$C$1&amp;";Version#"&amp;$B$1&amp;";Total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3" s="498">
        <f>[1]!HsGetValue("EssbaseCluster-1_CalRptg_CalRptg","Account#"&amp;$A63&amp;";Period#"&amp;O$43&amp;";Year#"&amp;O$42&amp;";Scenario#"&amp;$C$1&amp;";Version#"&amp;$B$1&amp;";Total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3" s="498">
        <f>[1]!HsGetValue("EssbaseCluster-1_CalRptg_CalRptg","Account#"&amp;$A63&amp;";Period#"&amp;P$43&amp;";Year#"&amp;P$42&amp;";Scenario#"&amp;$C$1&amp;";Version#"&amp;$B$1&amp;";Total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3" s="498">
        <f>[1]!HsGetValue("EssbaseCluster-1_CalRptg_CalRptg","Account#"&amp;$A63&amp;";Period#"&amp;Q$43&amp;";Year#"&amp;Q$42&amp;";Scenario#"&amp;$C$1&amp;";Version#"&amp;$B$1&amp;";Total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3" s="498">
        <f>[1]!HsGetValue("EssbaseCluster-1_CalRptg_CalRptg","Account#"&amp;$A63&amp;";Period#"&amp;R$43&amp;";Year#"&amp;R$42&amp;";Scenario#"&amp;$C$1&amp;";Version#"&amp;$B$1&amp;";Total Entity#"&amp;$A$40&amp;";Fund#"&amp;$B$40&amp;";Chart1#"&amp;$F$40&amp;";Chart2#"&amp;$G$40&amp;";Time_Series#"&amp;$I$1&amp;"")</f>
        <v>0</v>
      </c>
    </row>
    <row r="64" spans="1:18">
      <c r="A64" s="487" t="s">
        <v>321</v>
      </c>
      <c r="B64" s="498">
        <f>[1]!HsGetValue("EssbaseCluster-1_CalRptg_CalRptg","Account#"&amp;$A64&amp;";Period#"&amp;B$43&amp;";Year#"&amp;B$42&amp;";Scenario#"&amp;$C$1&amp;";Version#"&amp;$B$1&amp;";Total Entity#"&amp;$A$40&amp;";Fund#"&amp;$B$40&amp;";Chart1#"&amp;$F$40&amp;";Chart2#"&amp;$G$40&amp;";Time_Series#"&amp;$I$1&amp;"")</f>
        <v>-28984.879999999997</v>
      </c>
      <c r="C64" s="498">
        <f>[1]!HsGetValue("EssbaseCluster-1_CalRptg_CalRptg","Account#"&amp;$A64&amp;";Period#"&amp;C$43&amp;";Year#"&amp;C$42&amp;";Scenario#"&amp;$C$1&amp;";Version#"&amp;$B$1&amp;";Total Entity#"&amp;$A$40&amp;";Fund#"&amp;$B$40&amp;";Chart1#"&amp;$F$40&amp;";Chart2#"&amp;$G$40&amp;";Time_Series#"&amp;$I$1&amp;"")</f>
        <v>-31547.86</v>
      </c>
      <c r="D64" s="498">
        <f>[1]!HsGetValue("EssbaseCluster-1_CalRptg_CalRptg","Account#"&amp;$A64&amp;";Period#"&amp;D$43&amp;";Year#"&amp;D$42&amp;";Scenario#"&amp;$C$1&amp;";Version#"&amp;$B$1&amp;";Total Entity#"&amp;$A$40&amp;";Fund#"&amp;$B$40&amp;";Chart1#"&amp;$F$40&amp;";Chart2#"&amp;$G$40&amp;";Time_Series#"&amp;$I$1&amp;"")</f>
        <v>-48985.32</v>
      </c>
      <c r="E64" s="498">
        <f>[1]!HsGetValue("EssbaseCluster-1_CalRptg_CalRptg","Account#"&amp;$A64&amp;";Period#"&amp;E$43&amp;";Year#"&amp;E$42&amp;";Scenario#"&amp;$C$1&amp;";Version#"&amp;$B$1&amp;";Total Entity#"&amp;$A$40&amp;";Fund#"&amp;$B$40&amp;";Chart1#"&amp;$F$40&amp;";Chart2#"&amp;$G$40&amp;";Time_Series#"&amp;$I$1&amp;"")</f>
        <v>-101111.64000000013</v>
      </c>
      <c r="F64" s="498">
        <f>[1]!HsGetValue("EssbaseCluster-1_CalRptg_CalRptg","Account#"&amp;$A64&amp;";Period#"&amp;F$43&amp;";Year#"&amp;F$42&amp;";Scenario#"&amp;$C$1&amp;";Version#"&amp;$B$1&amp;";Total Entity#"&amp;$A$40&amp;";Fund#"&amp;$B$40&amp;";Chart1#"&amp;$F$40&amp;";Chart2#"&amp;$G$40&amp;";Time_Series#"&amp;$I$1&amp;"")</f>
        <v>-40713.550000000003</v>
      </c>
      <c r="G64" s="498">
        <f>[1]!HsGetValue("EssbaseCluster-1_CalRptg_CalRptg","Account#"&amp;$A64&amp;";Period#"&amp;G$43&amp;";Year#"&amp;G$42&amp;";Scenario#"&amp;$C$1&amp;";Version#"&amp;$B$1&amp;";Total Entity#"&amp;$A$40&amp;";Fund#"&amp;$B$40&amp;";Chart1#"&amp;$F$40&amp;";Chart2#"&amp;$G$40&amp;";Time_Series#"&amp;$I$1&amp;"")</f>
        <v>-37568.5</v>
      </c>
      <c r="H64" s="498">
        <f>[1]!HsGetValue("EssbaseCluster-1_CalRptg_CalRptg","Account#"&amp;$A64&amp;";Period#"&amp;H$43&amp;";Year#"&amp;H$42&amp;";Scenario#"&amp;$C$1&amp;";Version#"&amp;$B$1&amp;";Total Entity#"&amp;$A$40&amp;";Fund#"&amp;$B$40&amp;";Chart1#"&amp;$F$40&amp;";Chart2#"&amp;$G$40&amp;";Time_Series#"&amp;$I$1&amp;"")</f>
        <v>-38916.399999999994</v>
      </c>
      <c r="I64" s="498">
        <f>[1]!HsGetValue("EssbaseCluster-1_CalRptg_CalRptg","Account#"&amp;$A64&amp;";Period#"&amp;I$43&amp;";Year#"&amp;I$42&amp;";Scenario#"&amp;$C$1&amp;";Version#"&amp;$B$1&amp;";Total Entity#"&amp;$A$40&amp;";Fund#"&amp;$B$40&amp;";Chart1#"&amp;$F$40&amp;";Chart2#"&amp;$G$40&amp;";Time_Series#"&amp;$I$1&amp;"")</f>
        <v>41389.670000000013</v>
      </c>
      <c r="J64" s="498">
        <f>[1]!HsGetValue("EssbaseCluster-1_CalRptg_CalRptg","Account#"&amp;$A64&amp;";Period#"&amp;J$43&amp;";Year#"&amp;J$42&amp;";Scenario#"&amp;$C$1&amp;";Version#"&amp;$B$1&amp;";Total Entity#"&amp;$A$40&amp;";Fund#"&amp;$B$40&amp;";Chart1#"&amp;$F$40&amp;";Chart2#"&amp;$G$40&amp;";Time_Series#"&amp;$I$1&amp;"")</f>
        <v>-75784.859999999986</v>
      </c>
      <c r="K64" s="498">
        <f>[1]!HsGetValue("EssbaseCluster-1_CalRptg_CalRptg","Account#"&amp;$A64&amp;";Period#"&amp;K$43&amp;";Year#"&amp;K$42&amp;";Scenario#"&amp;$C$1&amp;";Version#"&amp;$B$1&amp;";Total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4" s="498">
        <f>[1]!HsGetValue("EssbaseCluster-1_CalRptg_CalRptg","Account#"&amp;$A64&amp;";Period#"&amp;L$43&amp;";Year#"&amp;L$42&amp;";Scenario#"&amp;$C$1&amp;";Version#"&amp;$B$1&amp;";Total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4" s="498">
        <f>[1]!HsGetValue("EssbaseCluster-1_CalRptg_CalRptg","Account#"&amp;$A64&amp;";Period#"&amp;M$43&amp;";Year#"&amp;M$42&amp;";Scenario#"&amp;$C$1&amp;";Version#"&amp;$B$1&amp;";Total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4" s="498">
        <f>[1]!HsGetValue("EssbaseCluster-1_CalRptg_CalRptg","Account#"&amp;$A64&amp;";Period#"&amp;N$43&amp;";Year#"&amp;N$42&amp;";Scenario#"&amp;$C$1&amp;";Version#"&amp;$B$1&amp;";Total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4" s="498">
        <f>[1]!HsGetValue("EssbaseCluster-1_CalRptg_CalRptg","Account#"&amp;$A64&amp;";Period#"&amp;O$43&amp;";Year#"&amp;O$42&amp;";Scenario#"&amp;$C$1&amp;";Version#"&amp;$B$1&amp;";Total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4" s="498">
        <f>[1]!HsGetValue("EssbaseCluster-1_CalRptg_CalRptg","Account#"&amp;$A64&amp;";Period#"&amp;P$43&amp;";Year#"&amp;P$42&amp;";Scenario#"&amp;$C$1&amp;";Version#"&amp;$B$1&amp;";Total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4" s="498">
        <f>[1]!HsGetValue("EssbaseCluster-1_CalRptg_CalRptg","Account#"&amp;$A64&amp;";Period#"&amp;Q$43&amp;";Year#"&amp;Q$42&amp;";Scenario#"&amp;$C$1&amp;";Version#"&amp;$B$1&amp;";Total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4" s="498">
        <f>[1]!HsGetValue("EssbaseCluster-1_CalRptg_CalRptg","Account#"&amp;$A64&amp;";Period#"&amp;R$43&amp;";Year#"&amp;R$42&amp;";Scenario#"&amp;$C$1&amp;";Version#"&amp;$B$1&amp;";Total Entity#"&amp;$A$40&amp;";Fund#"&amp;$B$40&amp;";Chart1#"&amp;$F$40&amp;";Chart2#"&amp;$G$40&amp;";Time_Series#"&amp;$I$1&amp;"")</f>
        <v>-151593.63999999998</v>
      </c>
    </row>
    <row r="65" spans="1:18">
      <c r="A65" s="487" t="s">
        <v>318</v>
      </c>
      <c r="B65" s="498">
        <f>[1]!HsGetValue("EssbaseCluster-1_CalRptg_CalRptg","Account#"&amp;$A65&amp;";Period#"&amp;B$43&amp;";Year#"&amp;B$42&amp;";Scenario#"&amp;$C$1&amp;";Version#"&amp;$B$1&amp;";Total Entity#"&amp;$A$40&amp;";Fund#"&amp;$B$40&amp;";Chart1#"&amp;$F$40&amp;";Chart2#"&amp;$G$40&amp;";Time_Series#"&amp;$I$1&amp;"")</f>
        <v>29273.629999999997</v>
      </c>
      <c r="C65" s="498">
        <f>[1]!HsGetValue("EssbaseCluster-1_CalRptg_CalRptg","Account#"&amp;$A65&amp;";Period#"&amp;C$43&amp;";Year#"&amp;C$42&amp;";Scenario#"&amp;$C$1&amp;";Version#"&amp;$B$1&amp;";Total Entity#"&amp;$A$40&amp;";Fund#"&amp;$B$40&amp;";Chart1#"&amp;$F$40&amp;";Chart2#"&amp;$G$40&amp;";Time_Series#"&amp;$I$1&amp;"")</f>
        <v>31587.86</v>
      </c>
      <c r="D65" s="498">
        <f>[1]!HsGetValue("EssbaseCluster-1_CalRptg_CalRptg","Account#"&amp;$A65&amp;";Period#"&amp;D$43&amp;";Year#"&amp;D$42&amp;";Scenario#"&amp;$C$1&amp;";Version#"&amp;$B$1&amp;";Total Entity#"&amp;$A$40&amp;";Fund#"&amp;$B$40&amp;";Chart1#"&amp;$F$40&amp;";Chart2#"&amp;$G$40&amp;";Time_Series#"&amp;$I$1&amp;"")</f>
        <v>49386.32</v>
      </c>
      <c r="E65" s="498">
        <f>[1]!HsGetValue("EssbaseCluster-1_CalRptg_CalRptg","Account#"&amp;$A65&amp;";Period#"&amp;E$43&amp;";Year#"&amp;E$42&amp;";Scenario#"&amp;$C$1&amp;";Version#"&amp;$B$1&amp;";Total Entity#"&amp;$A$40&amp;";Fund#"&amp;$B$40&amp;";Chart1#"&amp;$F$40&amp;";Chart2#"&amp;$G$40&amp;";Time_Series#"&amp;$I$1&amp;"")</f>
        <v>104334.27000000014</v>
      </c>
      <c r="F65" s="498">
        <f>[1]!HsGetValue("EssbaseCluster-1_CalRptg_CalRptg","Account#"&amp;$A65&amp;";Period#"&amp;F$43&amp;";Year#"&amp;F$42&amp;";Scenario#"&amp;$C$1&amp;";Version#"&amp;$B$1&amp;";Total Entity#"&amp;$A$40&amp;";Fund#"&amp;$B$40&amp;";Chart1#"&amp;$F$40&amp;";Chart2#"&amp;$G$40&amp;";Time_Series#"&amp;$I$1&amp;"")</f>
        <v>40884.550000000003</v>
      </c>
      <c r="G65" s="498">
        <f>[1]!HsGetValue("EssbaseCluster-1_CalRptg_CalRptg","Account#"&amp;$A65&amp;";Period#"&amp;G$43&amp;";Year#"&amp;G$42&amp;";Scenario#"&amp;$C$1&amp;";Version#"&amp;$B$1&amp;";Total Entity#"&amp;$A$40&amp;";Fund#"&amp;$B$40&amp;";Chart1#"&amp;$F$40&amp;";Chart2#"&amp;$G$40&amp;";Time_Series#"&amp;$I$1&amp;"")</f>
        <v>37683.5</v>
      </c>
      <c r="H65" s="498">
        <f>[1]!HsGetValue("EssbaseCluster-1_CalRptg_CalRptg","Account#"&amp;$A65&amp;";Period#"&amp;H$43&amp;";Year#"&amp;H$42&amp;";Scenario#"&amp;$C$1&amp;";Version#"&amp;$B$1&amp;";Total Entity#"&amp;$A$40&amp;";Fund#"&amp;$B$40&amp;";Chart1#"&amp;$F$40&amp;";Chart2#"&amp;$G$40&amp;";Time_Series#"&amp;$I$1&amp;"")</f>
        <v>39406.399999999994</v>
      </c>
      <c r="I65" s="498">
        <f>[1]!HsGetValue("EssbaseCluster-1_CalRptg_CalRptg","Account#"&amp;$A65&amp;";Period#"&amp;I$43&amp;";Year#"&amp;I$42&amp;";Scenario#"&amp;$C$1&amp;";Version#"&amp;$B$1&amp;";Total Entity#"&amp;$A$40&amp;";Fund#"&amp;$B$40&amp;";Chart1#"&amp;$F$40&amp;";Chart2#"&amp;$G$40&amp;";Time_Series#"&amp;$I$1&amp;"")</f>
        <v>-41389.670000000013</v>
      </c>
      <c r="J65" s="498">
        <f>[1]!HsGetValue("EssbaseCluster-1_CalRptg_CalRptg","Account#"&amp;$A65&amp;";Period#"&amp;J$43&amp;";Year#"&amp;J$42&amp;";Scenario#"&amp;$C$1&amp;";Version#"&amp;$B$1&amp;";Total Entity#"&amp;$A$40&amp;";Fund#"&amp;$B$40&amp;";Chart1#"&amp;$F$40&amp;";Chart2#"&amp;$G$40&amp;";Time_Series#"&amp;$I$1&amp;"")</f>
        <v>75784.859999999986</v>
      </c>
      <c r="K65" s="498">
        <f>[1]!HsGetValue("EssbaseCluster-1_CalRptg_CalRptg","Account#"&amp;$A65&amp;";Period#"&amp;K$43&amp;";Year#"&amp;K$42&amp;";Scenario#"&amp;$C$1&amp;";Version#"&amp;$B$1&amp;";Total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5" s="498">
        <f>[1]!HsGetValue("EssbaseCluster-1_CalRptg_CalRptg","Account#"&amp;$A65&amp;";Period#"&amp;L$43&amp;";Year#"&amp;L$42&amp;";Scenario#"&amp;$C$1&amp;";Version#"&amp;$B$1&amp;";Total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5" s="498">
        <f>[1]!HsGetValue("EssbaseCluster-1_CalRptg_CalRptg","Account#"&amp;$A65&amp;";Period#"&amp;M$43&amp;";Year#"&amp;M$42&amp;";Scenario#"&amp;$C$1&amp;";Version#"&amp;$B$1&amp;";Total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5" s="498">
        <f>[1]!HsGetValue("EssbaseCluster-1_CalRptg_CalRptg","Account#"&amp;$A65&amp;";Period#"&amp;N$43&amp;";Year#"&amp;N$42&amp;";Scenario#"&amp;$C$1&amp;";Version#"&amp;$B$1&amp;";Total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5" s="498">
        <f>[1]!HsGetValue("EssbaseCluster-1_CalRptg_CalRptg","Account#"&amp;$A65&amp;";Period#"&amp;O$43&amp;";Year#"&amp;O$42&amp;";Scenario#"&amp;$C$1&amp;";Version#"&amp;$B$1&amp;";Total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5" s="498">
        <f>[1]!HsGetValue("EssbaseCluster-1_CalRptg_CalRptg","Account#"&amp;$A65&amp;";Period#"&amp;P$43&amp;";Year#"&amp;P$42&amp;";Scenario#"&amp;$C$1&amp;";Version#"&amp;$B$1&amp;";Total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5" s="498">
        <f>[1]!HsGetValue("EssbaseCluster-1_CalRptg_CalRptg","Account#"&amp;$A65&amp;";Period#"&amp;Q$43&amp;";Year#"&amp;Q$42&amp;";Scenario#"&amp;$C$1&amp;";Version#"&amp;$B$1&amp;";Total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5" s="498">
        <f>[1]!HsGetValue("EssbaseCluster-1_CalRptg_CalRptg","Account#"&amp;$A65&amp;";Period#"&amp;R$43&amp;";Year#"&amp;R$42&amp;";Scenario#"&amp;$C$1&amp;";Version#"&amp;$B$1&amp;";Total Entity#"&amp;$A$40&amp;";Fund#"&amp;$B$40&amp;";Chart1#"&amp;$F$40&amp;";Chart2#"&amp;$G$40&amp;";Time_Series#"&amp;$I$1&amp;"")</f>
        <v>152369.63999999998</v>
      </c>
    </row>
    <row r="66" spans="1:18">
      <c r="A66" s="487" t="s">
        <v>319</v>
      </c>
      <c r="B66" s="498">
        <f>[1]!HsGetValue("EssbaseCluster-1_CalRptg_CalRptg","Account#"&amp;$A66&amp;";Period#"&amp;B$43&amp;";Year#"&amp;B$42&amp;";Scenario#"&amp;$C$1&amp;";Version#"&amp;$B$1&amp;";Total Entity#"&amp;$A$40&amp;";Fund#"&amp;$B$40&amp;";Chart1#"&amp;$F$40&amp;";Chart2#"&amp;$G$40&amp;";Time_Series#"&amp;$I$1&amp;"")</f>
        <v>0</v>
      </c>
      <c r="C66" s="498">
        <f>[1]!HsGetValue("EssbaseCluster-1_CalRptg_CalRptg","Account#"&amp;$A66&amp;";Period#"&amp;C$43&amp;";Year#"&amp;C$42&amp;";Scenario#"&amp;$C$1&amp;";Version#"&amp;$B$1&amp;";Total Entity#"&amp;$A$40&amp;";Fund#"&amp;$B$40&amp;";Chart1#"&amp;$F$40&amp;";Chart2#"&amp;$G$40&amp;";Time_Series#"&amp;$I$1&amp;"")</f>
        <v>0</v>
      </c>
      <c r="D66" s="498">
        <f>[1]!HsGetValue("EssbaseCluster-1_CalRptg_CalRptg","Account#"&amp;$A66&amp;";Period#"&amp;D$43&amp;";Year#"&amp;D$42&amp;";Scenario#"&amp;$C$1&amp;";Version#"&amp;$B$1&amp;";Total Entity#"&amp;$A$40&amp;";Fund#"&amp;$B$40&amp;";Chart1#"&amp;$F$40&amp;";Chart2#"&amp;$G$40&amp;";Time_Series#"&amp;$I$1&amp;"")</f>
        <v>-24414</v>
      </c>
      <c r="E66" s="498">
        <f>[1]!HsGetValue("EssbaseCluster-1_CalRptg_CalRptg","Account#"&amp;$A66&amp;";Period#"&amp;E$43&amp;";Year#"&amp;E$42&amp;";Scenario#"&amp;$C$1&amp;";Version#"&amp;$B$1&amp;";Total Entity#"&amp;$A$40&amp;";Fund#"&amp;$B$40&amp;";Chart1#"&amp;$F$40&amp;";Chart2#"&amp;$G$40&amp;";Time_Series#"&amp;$I$1&amp;"")</f>
        <v>-136170</v>
      </c>
      <c r="F66" s="498">
        <f>[1]!HsGetValue("EssbaseCluster-1_CalRptg_CalRptg","Account#"&amp;$A66&amp;";Period#"&amp;F$43&amp;";Year#"&amp;F$42&amp;";Scenario#"&amp;$C$1&amp;";Version#"&amp;$B$1&amp;";Total Entity#"&amp;$A$40&amp;";Fund#"&amp;$B$40&amp;";Chart1#"&amp;$F$40&amp;";Chart2#"&amp;$G$40&amp;";Time_Series#"&amp;$I$1&amp;"")</f>
        <v>0</v>
      </c>
      <c r="G66" s="498">
        <f>[1]!HsGetValue("EssbaseCluster-1_CalRptg_CalRptg","Account#"&amp;$A66&amp;";Period#"&amp;G$43&amp;";Year#"&amp;G$42&amp;";Scenario#"&amp;$C$1&amp;";Version#"&amp;$B$1&amp;";Total Entity#"&amp;$A$40&amp;";Fund#"&amp;$B$40&amp;";Chart1#"&amp;$F$40&amp;";Chart2#"&amp;$G$40&amp;";Time_Series#"&amp;$I$1&amp;"")</f>
        <v>0</v>
      </c>
      <c r="H66" s="498">
        <f>[1]!HsGetValue("EssbaseCluster-1_CalRptg_CalRptg","Account#"&amp;$A66&amp;";Period#"&amp;H$43&amp;";Year#"&amp;H$42&amp;";Scenario#"&amp;$C$1&amp;";Version#"&amp;$B$1&amp;";Total Entity#"&amp;$A$40&amp;";Fund#"&amp;$B$40&amp;";Chart1#"&amp;$F$40&amp;";Chart2#"&amp;$G$40&amp;";Time_Series#"&amp;$I$1&amp;"")</f>
        <v>0</v>
      </c>
      <c r="I66" s="498">
        <f>[1]!HsGetValue("EssbaseCluster-1_CalRptg_CalRptg","Account#"&amp;$A66&amp;";Period#"&amp;I$43&amp;";Year#"&amp;I$42&amp;";Scenario#"&amp;$C$1&amp;";Version#"&amp;$B$1&amp;";Total Entity#"&amp;$A$40&amp;";Fund#"&amp;$B$40&amp;";Chart1#"&amp;$F$40&amp;";Chart2#"&amp;$G$40&amp;";Time_Series#"&amp;$I$1&amp;"")</f>
        <v>0</v>
      </c>
      <c r="J66" s="498">
        <f>[1]!HsGetValue("EssbaseCluster-1_CalRptg_CalRptg","Account#"&amp;$A66&amp;";Period#"&amp;J$43&amp;";Year#"&amp;J$42&amp;";Scenario#"&amp;$C$1&amp;";Version#"&amp;$B$1&amp;";Total Entity#"&amp;$A$40&amp;";Fund#"&amp;$B$40&amp;";Chart1#"&amp;$F$40&amp;";Chart2#"&amp;$G$40&amp;";Time_Series#"&amp;$I$1&amp;"")</f>
        <v>-80379</v>
      </c>
      <c r="K66" s="498">
        <f>[1]!HsGetValue("EssbaseCluster-1_CalRptg_CalRptg","Account#"&amp;$A66&amp;";Period#"&amp;K$43&amp;";Year#"&amp;K$42&amp;";Scenario#"&amp;$C$1&amp;";Version#"&amp;$B$1&amp;";Total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6" s="498">
        <f>[1]!HsGetValue("EssbaseCluster-1_CalRptg_CalRptg","Account#"&amp;$A66&amp;";Period#"&amp;L$43&amp;";Year#"&amp;L$42&amp;";Scenario#"&amp;$C$1&amp;";Version#"&amp;$B$1&amp;";Total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6" s="498">
        <f>[1]!HsGetValue("EssbaseCluster-1_CalRptg_CalRptg","Account#"&amp;$A66&amp;";Period#"&amp;M$43&amp;";Year#"&amp;M$42&amp;";Scenario#"&amp;$C$1&amp;";Version#"&amp;$B$1&amp;";Total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6" s="498">
        <f>[1]!HsGetValue("EssbaseCluster-1_CalRptg_CalRptg","Account#"&amp;$A66&amp;";Period#"&amp;N$43&amp;";Year#"&amp;N$42&amp;";Scenario#"&amp;$C$1&amp;";Version#"&amp;$B$1&amp;";Total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6" s="498">
        <f>[1]!HsGetValue("EssbaseCluster-1_CalRptg_CalRptg","Account#"&amp;$A66&amp;";Period#"&amp;O$43&amp;";Year#"&amp;O$42&amp;";Scenario#"&amp;$C$1&amp;";Version#"&amp;$B$1&amp;";Total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6" s="498">
        <f>[1]!HsGetValue("EssbaseCluster-1_CalRptg_CalRptg","Account#"&amp;$A66&amp;";Period#"&amp;P$43&amp;";Year#"&amp;P$42&amp;";Scenario#"&amp;$C$1&amp;";Version#"&amp;$B$1&amp;";Total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6" s="498">
        <f>[1]!HsGetValue("EssbaseCluster-1_CalRptg_CalRptg","Account#"&amp;$A66&amp;";Period#"&amp;Q$43&amp;";Year#"&amp;Q$42&amp;";Scenario#"&amp;$C$1&amp;";Version#"&amp;$B$1&amp;";Total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6" s="498">
        <f>[1]!HsGetValue("EssbaseCluster-1_CalRptg_CalRptg","Account#"&amp;$A66&amp;";Period#"&amp;R$43&amp;";Year#"&amp;R$42&amp;";Scenario#"&amp;$C$1&amp;";Version#"&amp;$B$1&amp;";Total Entity#"&amp;$A$40&amp;";Fund#"&amp;$B$40&amp;";Chart1#"&amp;$F$40&amp;";Chart2#"&amp;$G$40&amp;";Time_Series#"&amp;$I$1&amp;"")</f>
        <v>-80379</v>
      </c>
    </row>
    <row r="67" spans="1:18" s="125" customFormat="1" ht="13.5" thickBot="1">
      <c r="A67" s="486" t="s">
        <v>314</v>
      </c>
      <c r="B67" s="500">
        <f>[1]!HsGetValue("EssbaseCluster-1_CalRptg_CalRptg","Account#"&amp;$A67&amp;";Period#"&amp;B$43&amp;";Year#"&amp;B$42&amp;";Scenario#"&amp;$C$1&amp;";Version#"&amp;$B$1&amp;";Total Entity#"&amp;$A$40&amp;";Fund#"&amp;$B$40&amp;";Chart1#"&amp;$F$40&amp;";Chart2#"&amp;$G$40&amp;";Time_Series#"&amp;$I$1&amp;"")</f>
        <v>29273.629999999997</v>
      </c>
      <c r="C67" s="500">
        <f>[1]!HsGetValue("EssbaseCluster-1_CalRptg_CalRptg","Account#"&amp;$A67&amp;";Period#"&amp;C$43&amp;";Year#"&amp;C$42&amp;";Scenario#"&amp;$C$1&amp;";Version#"&amp;$B$1&amp;";Total Entity#"&amp;$A$40&amp;";Fund#"&amp;$B$40&amp;";Chart1#"&amp;$F$40&amp;";Chart2#"&amp;$G$40&amp;";Time_Series#"&amp;$I$1&amp;"")</f>
        <v>31587.86</v>
      </c>
      <c r="D67" s="500">
        <f>[1]!HsGetValue("EssbaseCluster-1_CalRptg_CalRptg","Account#"&amp;$A67&amp;";Period#"&amp;D$43&amp;";Year#"&amp;D$42&amp;";Scenario#"&amp;$C$1&amp;";Version#"&amp;$B$1&amp;";Total Entity#"&amp;$A$40&amp;";Fund#"&amp;$B$40&amp;";Chart1#"&amp;$F$40&amp;";Chart2#"&amp;$G$40&amp;";Time_Series#"&amp;$I$1&amp;"")</f>
        <v>24972.32</v>
      </c>
      <c r="E67" s="500">
        <f>[1]!HsGetValue("EssbaseCluster-1_CalRptg_CalRptg","Account#"&amp;$A67&amp;";Period#"&amp;E$43&amp;";Year#"&amp;E$42&amp;";Scenario#"&amp;$C$1&amp;";Version#"&amp;$B$1&amp;";Total Entity#"&amp;$A$40&amp;";Fund#"&amp;$B$40&amp;";Chart1#"&amp;$F$40&amp;";Chart2#"&amp;$G$40&amp;";Time_Series#"&amp;$I$1&amp;"")</f>
        <v>-31835.729999999865</v>
      </c>
      <c r="F67" s="500">
        <f>[1]!HsGetValue("EssbaseCluster-1_CalRptg_CalRptg","Account#"&amp;$A67&amp;";Period#"&amp;F$43&amp;";Year#"&amp;F$42&amp;";Scenario#"&amp;$C$1&amp;";Version#"&amp;$B$1&amp;";Total Entity#"&amp;$A$40&amp;";Fund#"&amp;$B$40&amp;";Chart1#"&amp;$F$40&amp;";Chart2#"&amp;$G$40&amp;";Time_Series#"&amp;$I$1&amp;"")</f>
        <v>40884.550000000003</v>
      </c>
      <c r="G67" s="500">
        <f>[1]!HsGetValue("EssbaseCluster-1_CalRptg_CalRptg","Account#"&amp;$A67&amp;";Period#"&amp;G$43&amp;";Year#"&amp;G$42&amp;";Scenario#"&amp;$C$1&amp;";Version#"&amp;$B$1&amp;";Total Entity#"&amp;$A$40&amp;";Fund#"&amp;$B$40&amp;";Chart1#"&amp;$F$40&amp;";Chart2#"&amp;$G$40&amp;";Time_Series#"&amp;$I$1&amp;"")</f>
        <v>37683.5</v>
      </c>
      <c r="H67" s="500">
        <f>[1]!HsGetValue("EssbaseCluster-1_CalRptg_CalRptg","Account#"&amp;$A67&amp;";Period#"&amp;H$43&amp;";Year#"&amp;H$42&amp;";Scenario#"&amp;$C$1&amp;";Version#"&amp;$B$1&amp;";Total Entity#"&amp;$A$40&amp;";Fund#"&amp;$B$40&amp;";Chart1#"&amp;$F$40&amp;";Chart2#"&amp;$G$40&amp;";Time_Series#"&amp;$I$1&amp;"")</f>
        <v>39406.399999999994</v>
      </c>
      <c r="I67" s="500">
        <f>[1]!HsGetValue("EssbaseCluster-1_CalRptg_CalRptg","Account#"&amp;$A67&amp;";Period#"&amp;I$43&amp;";Year#"&amp;I$42&amp;";Scenario#"&amp;$C$1&amp;";Version#"&amp;$B$1&amp;";Total Entity#"&amp;$A$40&amp;";Fund#"&amp;$B$40&amp;";Chart1#"&amp;$F$40&amp;";Chart2#"&amp;$G$40&amp;";Time_Series#"&amp;$I$1&amp;"")</f>
        <v>-41389.670000000013</v>
      </c>
      <c r="J67" s="500">
        <f>[1]!HsGetValue("EssbaseCluster-1_CalRptg_CalRptg","Account#"&amp;$A67&amp;";Period#"&amp;J$43&amp;";Year#"&amp;J$42&amp;";Scenario#"&amp;$C$1&amp;";Version#"&amp;$B$1&amp;";Total Entity#"&amp;$A$40&amp;";Fund#"&amp;$B$40&amp;";Chart1#"&amp;$F$40&amp;";Chart2#"&amp;$G$40&amp;";Time_Series#"&amp;$I$1&amp;"")</f>
        <v>-4594.140000000014</v>
      </c>
      <c r="K67" s="500">
        <f>[1]!HsGetValue("EssbaseCluster-1_CalRptg_CalRptg","Account#"&amp;$A67&amp;";Period#"&amp;K$43&amp;";Year#"&amp;K$42&amp;";Scenario#"&amp;$C$1&amp;";Version#"&amp;$B$1&amp;";Total Entity#"&amp;$A$40&amp;";Fund#"&amp;$B$40&amp;";Chart1#"&amp;$F$40&amp;";Chart2#"&amp;$G$40&amp;";Time_Series#"&amp;$I$1&amp;"")</f>
        <v>0</v>
      </c>
      <c r="L67" s="500">
        <f>[1]!HsGetValue("EssbaseCluster-1_CalRptg_CalRptg","Account#"&amp;$A67&amp;";Period#"&amp;L$43&amp;";Year#"&amp;L$42&amp;";Scenario#"&amp;$C$1&amp;";Version#"&amp;$B$1&amp;";Total Entity#"&amp;$A$40&amp;";Fund#"&amp;$B$40&amp;";Chart1#"&amp;$F$40&amp;";Chart2#"&amp;$G$40&amp;";Time_Series#"&amp;$I$1&amp;"")</f>
        <v>0</v>
      </c>
      <c r="M67" s="500">
        <f>[1]!HsGetValue("EssbaseCluster-1_CalRptg_CalRptg","Account#"&amp;$A67&amp;";Period#"&amp;M$43&amp;";Year#"&amp;M$42&amp;";Scenario#"&amp;$C$1&amp;";Version#"&amp;$B$1&amp;";Total Entity#"&amp;$A$40&amp;";Fund#"&amp;$B$40&amp;";Chart1#"&amp;$F$40&amp;";Chart2#"&amp;$G$40&amp;";Time_Series#"&amp;$I$1&amp;"")</f>
        <v>0</v>
      </c>
      <c r="N67" s="500">
        <f>[1]!HsGetValue("EssbaseCluster-1_CalRptg_CalRptg","Account#"&amp;$A67&amp;";Period#"&amp;N$43&amp;";Year#"&amp;N$42&amp;";Scenario#"&amp;$C$1&amp;";Version#"&amp;$B$1&amp;";Total Entity#"&amp;$A$40&amp;";Fund#"&amp;$B$40&amp;";Chart1#"&amp;$F$40&amp;";Chart2#"&amp;$G$40&amp;";Time_Series#"&amp;$I$1&amp;"")</f>
        <v>0</v>
      </c>
      <c r="O67" s="500">
        <f>[1]!HsGetValue("EssbaseCluster-1_CalRptg_CalRptg","Account#"&amp;$A67&amp;";Period#"&amp;O$43&amp;";Year#"&amp;O$42&amp;";Scenario#"&amp;$C$1&amp;";Version#"&amp;$B$1&amp;";Total Entity#"&amp;$A$40&amp;";Fund#"&amp;$B$40&amp;";Chart1#"&amp;$F$40&amp;";Chart2#"&amp;$G$40&amp;";Time_Series#"&amp;$I$1&amp;"")</f>
        <v>0</v>
      </c>
      <c r="P67" s="500">
        <f>[1]!HsGetValue("EssbaseCluster-1_CalRptg_CalRptg","Account#"&amp;$A67&amp;";Period#"&amp;P$43&amp;";Year#"&amp;P$42&amp;";Scenario#"&amp;$C$1&amp;";Version#"&amp;$B$1&amp;";Total Entity#"&amp;$A$40&amp;";Fund#"&amp;$B$40&amp;";Chart1#"&amp;$F$40&amp;";Chart2#"&amp;$G$40&amp;";Time_Series#"&amp;$I$1&amp;"")</f>
        <v>0</v>
      </c>
      <c r="Q67" s="500">
        <f>[1]!HsGetValue("EssbaseCluster-1_CalRptg_CalRptg","Account#"&amp;$A67&amp;";Period#"&amp;Q$43&amp;";Year#"&amp;Q$42&amp;";Scenario#"&amp;$C$1&amp;";Version#"&amp;$B$1&amp;";Total Entity#"&amp;$A$40&amp;";Fund#"&amp;$B$40&amp;";Chart1#"&amp;$F$40&amp;";Chart2#"&amp;$G$40&amp;";Time_Series#"&amp;$I$1&amp;"")</f>
        <v>0</v>
      </c>
      <c r="R67" s="500">
        <f>[1]!HsGetValue("EssbaseCluster-1_CalRptg_CalRptg","Account#"&amp;$A67&amp;";Period#"&amp;R$43&amp;";Year#"&amp;R$42&amp;";Scenario#"&amp;$C$1&amp;";Version#"&amp;$B$1&amp;";Total Entity#"&amp;$A$40&amp;";Fund#"&amp;$B$40&amp;";Chart1#"&amp;$F$40&amp;";Chart2#"&amp;$G$40&amp;";Time_Series#"&amp;$I$1&amp;"")</f>
        <v>71990.639999999985</v>
      </c>
    </row>
    <row r="68" spans="1:18" ht="13.5" thickTop="1">
      <c r="A68" s="487" t="s">
        <v>315</v>
      </c>
      <c r="B68" s="498"/>
      <c r="C68" s="498"/>
      <c r="D68" s="498"/>
      <c r="E68" s="498">
        <f>[1]!HsGetValue("EssbaseCluster-1_CalRptg_CalRptg","Account#"&amp;$A68&amp;";Period#"&amp;E$43&amp;";Year#"&amp;E$42&amp;";Scenario#"&amp;$C$1&amp;";Version#"&amp;$B$1&amp;";Total Entity#"&amp;$A$40&amp;";Fund#"&amp;$B$40&amp;";Chart1#"&amp;$F$40&amp;";Chart2#"&amp;$G$40&amp;";Time_Series#"&amp;$I$1&amp;"")</f>
        <v>129007.24</v>
      </c>
      <c r="F68" s="498">
        <f>E69</f>
        <v>97171.51000000014</v>
      </c>
      <c r="G68" s="498">
        <f>F69</f>
        <v>138056.06000000014</v>
      </c>
      <c r="H68" s="498">
        <f t="shared" ref="H68" si="2">G69</f>
        <v>175739.56000000014</v>
      </c>
      <c r="I68" s="498">
        <f t="shared" ref="I68" si="3">H69</f>
        <v>215145.96000000014</v>
      </c>
      <c r="J68" s="498">
        <f t="shared" ref="J68" si="4">I69</f>
        <v>173756.29000000012</v>
      </c>
      <c r="K68" s="498">
        <f t="shared" ref="K68" si="5">J69</f>
        <v>169162.15000000011</v>
      </c>
      <c r="L68" s="498">
        <f t="shared" ref="L68" si="6">K69</f>
        <v>169162.15000000011</v>
      </c>
      <c r="M68" s="498">
        <f t="shared" ref="M68" si="7">L69</f>
        <v>169162.15000000011</v>
      </c>
      <c r="N68" s="498">
        <f t="shared" ref="N68" si="8">M69</f>
        <v>169162.15000000011</v>
      </c>
      <c r="O68" s="498">
        <f t="shared" ref="O68" si="9">N69</f>
        <v>169162.15000000011</v>
      </c>
      <c r="P68" s="498">
        <f t="shared" ref="P68" si="10">O69</f>
        <v>169162.15000000011</v>
      </c>
      <c r="Q68" s="498">
        <f t="shared" ref="Q68" si="11">P69</f>
        <v>169162.15000000011</v>
      </c>
      <c r="R68" s="498">
        <f>[1]!HsGetValue("EssbaseCluster-1_CalRptg_CalRptg","Account#"&amp;$A68&amp;";Period#"&amp;R$43&amp;";Year#"&amp;R$42&amp;";Scenario#"&amp;$C$1&amp;";Version#"&amp;$B$1&amp;";Total Entity#"&amp;$A$40&amp;";Fund#"&amp;$B$40&amp;";Chart1#"&amp;$F$40&amp;";Chart2#"&amp;$G$40&amp;";Time_Series#"&amp;$I$1&amp;"")</f>
        <v>97171.51</v>
      </c>
    </row>
    <row r="69" spans="1:18">
      <c r="A69" s="487" t="s">
        <v>316</v>
      </c>
      <c r="B69" s="498"/>
      <c r="C69" s="498"/>
      <c r="D69" s="498"/>
      <c r="E69" s="498">
        <f>[1]!HsGetValue("EssbaseCluster-1_CalRptg_CalRptg","Account#"&amp;$A69&amp;";Period#"&amp;E$43&amp;";Year#"&amp;E$42&amp;";Scenario#"&amp;$C$1&amp;";Version#"&amp;$B$1&amp;";Total Entity#"&amp;$A$40&amp;";Fund#"&amp;$B$40&amp;";Chart1#"&amp;$F$40&amp;";Chart2#"&amp;$G$40&amp;";Time_Series#"&amp;$I$1&amp;"")</f>
        <v>97171.51000000014</v>
      </c>
      <c r="F69" s="498">
        <f>F68+F67</f>
        <v>138056.06000000014</v>
      </c>
      <c r="G69" s="498">
        <f>G68+G67</f>
        <v>175739.56000000014</v>
      </c>
      <c r="H69" s="498">
        <f t="shared" ref="H69:Q69" si="12">H68+H67</f>
        <v>215145.96000000014</v>
      </c>
      <c r="I69" s="498">
        <f t="shared" si="12"/>
        <v>173756.29000000012</v>
      </c>
      <c r="J69" s="498">
        <f t="shared" si="12"/>
        <v>169162.15000000011</v>
      </c>
      <c r="K69" s="498">
        <f t="shared" si="12"/>
        <v>169162.15000000011</v>
      </c>
      <c r="L69" s="498">
        <f t="shared" si="12"/>
        <v>169162.15000000011</v>
      </c>
      <c r="M69" s="498">
        <f t="shared" si="12"/>
        <v>169162.15000000011</v>
      </c>
      <c r="N69" s="498">
        <f t="shared" si="12"/>
        <v>169162.15000000011</v>
      </c>
      <c r="O69" s="498">
        <f t="shared" si="12"/>
        <v>169162.15000000011</v>
      </c>
      <c r="P69" s="498">
        <f t="shared" si="12"/>
        <v>169162.15000000011</v>
      </c>
      <c r="Q69" s="498">
        <f t="shared" si="12"/>
        <v>169162.15000000011</v>
      </c>
      <c r="R69" s="498">
        <f>[1]!HsGetValue("EssbaseCluster-1_CalRptg_CalRptg","Account#"&amp;$A69&amp;";Period#"&amp;R$43&amp;";Year#"&amp;R$42&amp;";Scenario#"&amp;$C$1&amp;";Version#"&amp;$B$1&amp;";Total Entity#"&amp;$A$40&amp;";Fund#"&amp;$B$40&amp;";Chart1#"&amp;$F$40&amp;";Chart2#"&amp;$G$40&amp;";Time_Series#"&amp;$I$1&amp;"")</f>
        <v>169162.14999999997</v>
      </c>
    </row>
    <row r="70" spans="1:18">
      <c r="A70" s="482"/>
      <c r="B70" s="498"/>
    </row>
    <row r="71" spans="1:18">
      <c r="A71" s="486" t="s">
        <v>368</v>
      </c>
      <c r="B71" s="486" t="s">
        <v>369</v>
      </c>
      <c r="F71" s="486" t="s">
        <v>375</v>
      </c>
    </row>
    <row r="72" spans="1:18">
      <c r="A72" s="499" t="s">
        <v>374</v>
      </c>
      <c r="B72" s="549">
        <v>76001</v>
      </c>
      <c r="C72" s="466" t="str">
        <f>RIGHT([1]!hsdescription("EssbaseCluster-1_CalRptg_CalRptg","Fund#"&amp;$B$72),LEN([1]!hsdescription("EssbaseCluster-1_CalRptg_CalRptg","Fund#"&amp;$B$9))-SEARCH(" ",[1]!hsdescription("EssbaseCluster-1_CalRptg_CalRptg","Fund#"&amp;$B$9),1))</f>
        <v>EQUIP RES-RECHG UNIT DEPRECIAT</v>
      </c>
      <c r="D72" s="466"/>
      <c r="E72" s="466"/>
      <c r="F72" s="553" t="s">
        <v>312</v>
      </c>
      <c r="G72" s="554" t="s">
        <v>313</v>
      </c>
    </row>
    <row r="74" spans="1:18">
      <c r="B74" s="485" t="s">
        <v>412</v>
      </c>
      <c r="C74" s="485" t="s">
        <v>412</v>
      </c>
      <c r="D74" s="485" t="s">
        <v>412</v>
      </c>
      <c r="E74" s="485" t="s">
        <v>343</v>
      </c>
      <c r="F74" s="485" t="s">
        <v>398</v>
      </c>
      <c r="G74" s="485" t="s">
        <v>398</v>
      </c>
      <c r="H74" s="485" t="s">
        <v>398</v>
      </c>
      <c r="I74" s="485" t="s">
        <v>398</v>
      </c>
      <c r="J74" s="485" t="s">
        <v>398</v>
      </c>
      <c r="K74" s="485" t="s">
        <v>398</v>
      </c>
      <c r="L74" s="485" t="s">
        <v>398</v>
      </c>
      <c r="M74" s="485" t="s">
        <v>398</v>
      </c>
      <c r="N74" s="485" t="s">
        <v>398</v>
      </c>
      <c r="O74" s="485" t="s">
        <v>398</v>
      </c>
      <c r="P74" s="485" t="s">
        <v>398</v>
      </c>
      <c r="Q74" s="485" t="s">
        <v>398</v>
      </c>
      <c r="R74" s="485" t="s">
        <v>398</v>
      </c>
    </row>
    <row r="75" spans="1:18">
      <c r="B75" s="485" t="s">
        <v>353</v>
      </c>
      <c r="C75" s="486" t="s">
        <v>354</v>
      </c>
      <c r="D75" s="486" t="s">
        <v>355</v>
      </c>
      <c r="E75" s="485" t="s">
        <v>340</v>
      </c>
      <c r="F75" s="485" t="s">
        <v>344</v>
      </c>
      <c r="G75" s="485" t="s">
        <v>345</v>
      </c>
      <c r="H75" s="485" t="s">
        <v>346</v>
      </c>
      <c r="I75" s="485" t="s">
        <v>347</v>
      </c>
      <c r="J75" s="485" t="s">
        <v>348</v>
      </c>
      <c r="K75" s="485" t="s">
        <v>349</v>
      </c>
      <c r="L75" s="485" t="s">
        <v>350</v>
      </c>
      <c r="M75" s="485" t="s">
        <v>351</v>
      </c>
      <c r="N75" s="486" t="s">
        <v>352</v>
      </c>
      <c r="O75" s="485" t="s">
        <v>353</v>
      </c>
      <c r="P75" s="486" t="s">
        <v>354</v>
      </c>
      <c r="Q75" s="486" t="s">
        <v>355</v>
      </c>
      <c r="R75" s="486" t="s">
        <v>340</v>
      </c>
    </row>
    <row r="76" spans="1:18">
      <c r="A76" s="483" t="s">
        <v>320</v>
      </c>
      <c r="B76" s="498">
        <f>[1]!HsGetValue("EssbaseCluster-1_CalRptg_CalRptg","Account#"&amp;$A76&amp;";Period#"&amp;B$75&amp;";Year#"&amp;B$74&amp;";Scenario#"&amp;$C$1&amp;";Version#"&amp;$B$1&amp;";Total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76" s="498">
        <f>[1]!HsGetValue("EssbaseCluster-1_CalRptg_CalRptg","Account#"&amp;$A76&amp;";Period#"&amp;C$75&amp;";Year#"&amp;C$74&amp;";Scenario#"&amp;$C$1&amp;";Version#"&amp;$B$1&amp;";Total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76" s="498">
        <f>[1]!HsGetValue("EssbaseCluster-1_CalRptg_CalRptg","Account#"&amp;$A76&amp;";Period#"&amp;D$75&amp;";Year#"&amp;D$74&amp;";Scenario#"&amp;$C$1&amp;";Version#"&amp;$B$1&amp;";Total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76" s="498">
        <f>[1]!HsGetValue("EssbaseCluster-1_CalRptg_CalRptg","Account#"&amp;$A76&amp;";Period#"&amp;E$75&amp;";Year#"&amp;E$74&amp;";Scenario#"&amp;$C$1&amp;";Version#"&amp;$B$1&amp;";Total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76" s="498">
        <f>[1]!HsGetValue("EssbaseCluster-1_CalRptg_CalRptg","Account#"&amp;$A76&amp;";Period#"&amp;F$75&amp;";Year#"&amp;F$74&amp;";Scenario#"&amp;$C$1&amp;";Version#"&amp;$B$1&amp;";Total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76" s="498">
        <f>[1]!HsGetValue("EssbaseCluster-1_CalRptg_CalRptg","Account#"&amp;$A76&amp;";Period#"&amp;G$75&amp;";Year#"&amp;G$74&amp;";Scenario#"&amp;$C$1&amp;";Version#"&amp;$B$1&amp;";Total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76" s="498">
        <f>[1]!HsGetValue("EssbaseCluster-1_CalRptg_CalRptg","Account#"&amp;$A76&amp;";Period#"&amp;H$75&amp;";Year#"&amp;H$74&amp;";Scenario#"&amp;$C$1&amp;";Version#"&amp;$B$1&amp;";Total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76" s="498">
        <f>[1]!HsGetValue("EssbaseCluster-1_CalRptg_CalRptg","Account#"&amp;$A76&amp;";Period#"&amp;I$75&amp;";Year#"&amp;I$74&amp;";Scenario#"&amp;$C$1&amp;";Version#"&amp;$B$1&amp;";Total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76" s="498">
        <f>[1]!HsGetValue("EssbaseCluster-1_CalRptg_CalRptg","Account#"&amp;$A76&amp;";Period#"&amp;J$75&amp;";Year#"&amp;J$74&amp;";Scenario#"&amp;$C$1&amp;";Version#"&amp;$B$1&amp;";Total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76" s="498">
        <f>[1]!HsGetValue("EssbaseCluster-1_CalRptg_CalRptg","Account#"&amp;$A76&amp;";Period#"&amp;K$75&amp;";Year#"&amp;K$74&amp;";Scenario#"&amp;$C$1&amp;";Version#"&amp;$B$1&amp;";Total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76" s="498">
        <f>[1]!HsGetValue("EssbaseCluster-1_CalRptg_CalRptg","Account#"&amp;$A76&amp;";Period#"&amp;L$75&amp;";Year#"&amp;L$74&amp;";Scenario#"&amp;$C$1&amp;";Version#"&amp;$B$1&amp;";Total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76" s="498">
        <f>[1]!HsGetValue("EssbaseCluster-1_CalRptg_CalRptg","Account#"&amp;$A76&amp;";Period#"&amp;M$75&amp;";Year#"&amp;M$74&amp;";Scenario#"&amp;$C$1&amp;";Version#"&amp;$B$1&amp;";Total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76" s="498">
        <f>[1]!HsGetValue("EssbaseCluster-1_CalRptg_CalRptg","Account#"&amp;$A76&amp;";Period#"&amp;N$75&amp;";Year#"&amp;N$74&amp;";Scenario#"&amp;$C$1&amp;";Version#"&amp;$B$1&amp;";Total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76" s="498">
        <f>[1]!HsGetValue("EssbaseCluster-1_CalRptg_CalRptg","Account#"&amp;$A76&amp;";Period#"&amp;O$75&amp;";Year#"&amp;O$74&amp;";Scenario#"&amp;$C$1&amp;";Version#"&amp;$B$1&amp;";Total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76" s="498">
        <f>[1]!HsGetValue("EssbaseCluster-1_CalRptg_CalRptg","Account#"&amp;$A76&amp;";Period#"&amp;P$75&amp;";Year#"&amp;P$74&amp;";Scenario#"&amp;$C$1&amp;";Version#"&amp;$B$1&amp;";Total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76" s="498">
        <f>[1]!HsGetValue("EssbaseCluster-1_CalRptg_CalRptg","Account#"&amp;$A76&amp;";Period#"&amp;Q$75&amp;";Year#"&amp;Q$74&amp;";Scenario#"&amp;$C$1&amp;";Version#"&amp;$B$1&amp;";Total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76" s="498">
        <f>[1]!HsGetValue("EssbaseCluster-1_CalRptg_CalRptg","Account#"&amp;$A76&amp;";Period#"&amp;R$75&amp;";Year#"&amp;R$74&amp;";Scenario#"&amp;$C$1&amp;";Version#"&amp;$B$1&amp;";Total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77" spans="1:18">
      <c r="A77" s="482" t="s">
        <v>322</v>
      </c>
      <c r="B77" s="498">
        <f>[1]!HsGetValue("EssbaseCluster-1_CalRptg_CalRptg","Account#"&amp;$A77&amp;";Period#"&amp;B$75&amp;";Year#"&amp;B$74&amp;";Scenario#"&amp;$C$1&amp;";Version#"&amp;$B$1&amp;";Total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77" s="498">
        <f>[1]!HsGetValue("EssbaseCluster-1_CalRptg_CalRptg","Account#"&amp;$A77&amp;";Period#"&amp;C$75&amp;";Year#"&amp;C$74&amp;";Scenario#"&amp;$C$1&amp;";Version#"&amp;$B$1&amp;";Total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77" s="498">
        <f>[1]!HsGetValue("EssbaseCluster-1_CalRptg_CalRptg","Account#"&amp;$A77&amp;";Period#"&amp;D$75&amp;";Year#"&amp;D$74&amp;";Scenario#"&amp;$C$1&amp;";Version#"&amp;$B$1&amp;";Total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77" s="498">
        <f>[1]!HsGetValue("EssbaseCluster-1_CalRptg_CalRptg","Account#"&amp;$A77&amp;";Period#"&amp;E$75&amp;";Year#"&amp;E$74&amp;";Scenario#"&amp;$C$1&amp;";Version#"&amp;$B$1&amp;";Total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77" s="498">
        <f>[1]!HsGetValue("EssbaseCluster-1_CalRptg_CalRptg","Account#"&amp;$A77&amp;";Period#"&amp;F$75&amp;";Year#"&amp;F$74&amp;";Scenario#"&amp;$C$1&amp;";Version#"&amp;$B$1&amp;";Total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77" s="498">
        <f>[1]!HsGetValue("EssbaseCluster-1_CalRptg_CalRptg","Account#"&amp;$A77&amp;";Period#"&amp;G$75&amp;";Year#"&amp;G$74&amp;";Scenario#"&amp;$C$1&amp;";Version#"&amp;$B$1&amp;";Total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77" s="498">
        <f>[1]!HsGetValue("EssbaseCluster-1_CalRptg_CalRptg","Account#"&amp;$A77&amp;";Period#"&amp;H$75&amp;";Year#"&amp;H$74&amp;";Scenario#"&amp;$C$1&amp;";Version#"&amp;$B$1&amp;";Total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77" s="498">
        <f>[1]!HsGetValue("EssbaseCluster-1_CalRptg_CalRptg","Account#"&amp;$A77&amp;";Period#"&amp;I$75&amp;";Year#"&amp;I$74&amp;";Scenario#"&amp;$C$1&amp;";Version#"&amp;$B$1&amp;";Total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77" s="498">
        <f>[1]!HsGetValue("EssbaseCluster-1_CalRptg_CalRptg","Account#"&amp;$A77&amp;";Period#"&amp;J$75&amp;";Year#"&amp;J$74&amp;";Scenario#"&amp;$C$1&amp;";Version#"&amp;$B$1&amp;";Total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77" s="498">
        <f>[1]!HsGetValue("EssbaseCluster-1_CalRptg_CalRptg","Account#"&amp;$A77&amp;";Period#"&amp;K$75&amp;";Year#"&amp;K$74&amp;";Scenario#"&amp;$C$1&amp;";Version#"&amp;$B$1&amp;";Total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77" s="498">
        <f>[1]!HsGetValue("EssbaseCluster-1_CalRptg_CalRptg","Account#"&amp;$A77&amp;";Period#"&amp;L$75&amp;";Year#"&amp;L$74&amp;";Scenario#"&amp;$C$1&amp;";Version#"&amp;$B$1&amp;";Total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77" s="498">
        <f>[1]!HsGetValue("EssbaseCluster-1_CalRptg_CalRptg","Account#"&amp;$A77&amp;";Period#"&amp;M$75&amp;";Year#"&amp;M$74&amp;";Scenario#"&amp;$C$1&amp;";Version#"&amp;$B$1&amp;";Total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77" s="498">
        <f>[1]!HsGetValue("EssbaseCluster-1_CalRptg_CalRptg","Account#"&amp;$A77&amp;";Period#"&amp;N$75&amp;";Year#"&amp;N$74&amp;";Scenario#"&amp;$C$1&amp;";Version#"&amp;$B$1&amp;";Total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77" s="498">
        <f>[1]!HsGetValue("EssbaseCluster-1_CalRptg_CalRptg","Account#"&amp;$A77&amp;";Period#"&amp;O$75&amp;";Year#"&amp;O$74&amp;";Scenario#"&amp;$C$1&amp;";Version#"&amp;$B$1&amp;";Total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77" s="498">
        <f>[1]!HsGetValue("EssbaseCluster-1_CalRptg_CalRptg","Account#"&amp;$A77&amp;";Period#"&amp;P$75&amp;";Year#"&amp;P$74&amp;";Scenario#"&amp;$C$1&amp;";Version#"&amp;$B$1&amp;";Total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77" s="498">
        <f>[1]!HsGetValue("EssbaseCluster-1_CalRptg_CalRptg","Account#"&amp;$A77&amp;";Period#"&amp;Q$75&amp;";Year#"&amp;Q$74&amp;";Scenario#"&amp;$C$1&amp;";Version#"&amp;$B$1&amp;";Total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77" s="498">
        <f>[1]!HsGetValue("EssbaseCluster-1_CalRptg_CalRptg","Account#"&amp;$A77&amp;";Period#"&amp;R$75&amp;";Year#"&amp;R$74&amp;";Scenario#"&amp;$C$1&amp;";Version#"&amp;$B$1&amp;";Total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78" spans="1:18">
      <c r="A78" s="482" t="s">
        <v>325</v>
      </c>
      <c r="B78" s="498">
        <f>[1]!HsGetValue("EssbaseCluster-1_CalRptg_CalRptg","Account#"&amp;$A78&amp;";Period#"&amp;B$75&amp;";Year#"&amp;B$74&amp;";Scenario#"&amp;$C$1&amp;";Version#"&amp;$B$1&amp;";Total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78" s="498">
        <f>[1]!HsGetValue("EssbaseCluster-1_CalRptg_CalRptg","Account#"&amp;$A78&amp;";Period#"&amp;C$75&amp;";Year#"&amp;C$74&amp;";Scenario#"&amp;$C$1&amp;";Version#"&amp;$B$1&amp;";Total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78" s="498">
        <f>[1]!HsGetValue("EssbaseCluster-1_CalRptg_CalRptg","Account#"&amp;$A78&amp;";Period#"&amp;D$75&amp;";Year#"&amp;D$74&amp;";Scenario#"&amp;$C$1&amp;";Version#"&amp;$B$1&amp;";Total Entity#"&amp;$A$72&amp;";Fund#"&amp;$B$72&amp;";Chart1#"&amp;$F$72&amp;";Chart2#"&amp;$G$72&amp;";Time_Series#"&amp;$I$1&amp;"")</f>
        <v>39253.22</v>
      </c>
      <c r="E78" s="498">
        <f>[1]!HsGetValue("EssbaseCluster-1_CalRptg_CalRptg","Account#"&amp;$A78&amp;";Period#"&amp;E$75&amp;";Year#"&amp;E$74&amp;";Scenario#"&amp;$C$1&amp;";Version#"&amp;$B$1&amp;";Total Entity#"&amp;$A$72&amp;";Fund#"&amp;$B$72&amp;";Chart1#"&amp;$F$72&amp;";Chart2#"&amp;$G$72&amp;";Time_Series#"&amp;$I$1&amp;"")</f>
        <v>39253.22</v>
      </c>
      <c r="F78" s="498">
        <f>[1]!HsGetValue("EssbaseCluster-1_CalRptg_CalRptg","Account#"&amp;$A78&amp;";Period#"&amp;F$75&amp;";Year#"&amp;F$74&amp;";Scenario#"&amp;$C$1&amp;";Version#"&amp;$B$1&amp;";Total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78" s="498">
        <f>[1]!HsGetValue("EssbaseCluster-1_CalRptg_CalRptg","Account#"&amp;$A78&amp;";Period#"&amp;G$75&amp;";Year#"&amp;G$74&amp;";Scenario#"&amp;$C$1&amp;";Version#"&amp;$B$1&amp;";Total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78" s="498">
        <f>[1]!HsGetValue("EssbaseCluster-1_CalRptg_CalRptg","Account#"&amp;$A78&amp;";Period#"&amp;H$75&amp;";Year#"&amp;H$74&amp;";Scenario#"&amp;$C$1&amp;";Version#"&amp;$B$1&amp;";Total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78" s="498">
        <f>[1]!HsGetValue("EssbaseCluster-1_CalRptg_CalRptg","Account#"&amp;$A78&amp;";Period#"&amp;I$75&amp;";Year#"&amp;I$74&amp;";Scenario#"&amp;$C$1&amp;";Version#"&amp;$B$1&amp;";Total Entity#"&amp;$A$72&amp;";Fund#"&amp;$B$72&amp;";Chart1#"&amp;$F$72&amp;";Chart2#"&amp;$G$72&amp;";Time_Series#"&amp;$I$1&amp;"")</f>
        <v>10603.23</v>
      </c>
      <c r="J78" s="498">
        <f>[1]!HsGetValue("EssbaseCluster-1_CalRptg_CalRptg","Account#"&amp;$A78&amp;";Period#"&amp;J$75&amp;";Year#"&amp;J$74&amp;";Scenario#"&amp;$C$1&amp;";Version#"&amp;$B$1&amp;";Total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78" s="498">
        <f>[1]!HsGetValue("EssbaseCluster-1_CalRptg_CalRptg","Account#"&amp;$A78&amp;";Period#"&amp;K$75&amp;";Year#"&amp;K$74&amp;";Scenario#"&amp;$C$1&amp;";Version#"&amp;$B$1&amp;";Total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78" s="498">
        <f>[1]!HsGetValue("EssbaseCluster-1_CalRptg_CalRptg","Account#"&amp;$A78&amp;";Period#"&amp;L$75&amp;";Year#"&amp;L$74&amp;";Scenario#"&amp;$C$1&amp;";Version#"&amp;$B$1&amp;";Total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78" s="498">
        <f>[1]!HsGetValue("EssbaseCluster-1_CalRptg_CalRptg","Account#"&amp;$A78&amp;";Period#"&amp;M$75&amp;";Year#"&amp;M$74&amp;";Scenario#"&amp;$C$1&amp;";Version#"&amp;$B$1&amp;";Total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78" s="498">
        <f>[1]!HsGetValue("EssbaseCluster-1_CalRptg_CalRptg","Account#"&amp;$A78&amp;";Period#"&amp;N$75&amp;";Year#"&amp;N$74&amp;";Scenario#"&amp;$C$1&amp;";Version#"&amp;$B$1&amp;";Total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78" s="498">
        <f>[1]!HsGetValue("EssbaseCluster-1_CalRptg_CalRptg","Account#"&amp;$A78&amp;";Period#"&amp;O$75&amp;";Year#"&amp;O$74&amp;";Scenario#"&amp;$C$1&amp;";Version#"&amp;$B$1&amp;";Total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78" s="498">
        <f>[1]!HsGetValue("EssbaseCluster-1_CalRptg_CalRptg","Account#"&amp;$A78&amp;";Period#"&amp;P$75&amp;";Year#"&amp;P$74&amp;";Scenario#"&amp;$C$1&amp;";Version#"&amp;$B$1&amp;";Total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78" s="498">
        <f>[1]!HsGetValue("EssbaseCluster-1_CalRptg_CalRptg","Account#"&amp;$A78&amp;";Period#"&amp;Q$75&amp;";Year#"&amp;Q$74&amp;";Scenario#"&amp;$C$1&amp;";Version#"&amp;$B$1&amp;";Total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78" s="498">
        <f>[1]!HsGetValue("EssbaseCluster-1_CalRptg_CalRptg","Account#"&amp;$A78&amp;";Period#"&amp;R$75&amp;";Year#"&amp;R$74&amp;";Scenario#"&amp;$C$1&amp;";Version#"&amp;$B$1&amp;";Total Entity#"&amp;$A$72&amp;";Fund#"&amp;$B$72&amp;";Chart1#"&amp;$F$72&amp;";Chart2#"&amp;$G$72&amp;";Time_Series#"&amp;$I$1&amp;"")</f>
        <v>10603.23</v>
      </c>
    </row>
    <row r="79" spans="1:18">
      <c r="A79" s="482" t="s">
        <v>326</v>
      </c>
      <c r="B79" s="498">
        <f>[1]!HsGetValue("EssbaseCluster-1_CalRptg_CalRptg","Account#"&amp;$A79&amp;";Period#"&amp;B$75&amp;";Year#"&amp;B$74&amp;";Scenario#"&amp;$C$1&amp;";Version#"&amp;$B$1&amp;";Total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79" s="498">
        <f>[1]!HsGetValue("EssbaseCluster-1_CalRptg_CalRptg","Account#"&amp;$A79&amp;";Period#"&amp;C$75&amp;";Year#"&amp;C$74&amp;";Scenario#"&amp;$C$1&amp;";Version#"&amp;$B$1&amp;";Total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79" s="498">
        <f>[1]!HsGetValue("EssbaseCluster-1_CalRptg_CalRptg","Account#"&amp;$A79&amp;";Period#"&amp;D$75&amp;";Year#"&amp;D$74&amp;";Scenario#"&amp;$C$1&amp;";Version#"&amp;$B$1&amp;";Total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79" s="498">
        <f>[1]!HsGetValue("EssbaseCluster-1_CalRptg_CalRptg","Account#"&amp;$A79&amp;";Period#"&amp;E$75&amp;";Year#"&amp;E$74&amp;";Scenario#"&amp;$C$1&amp;";Version#"&amp;$B$1&amp;";Total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79" s="498">
        <f>[1]!HsGetValue("EssbaseCluster-1_CalRptg_CalRptg","Account#"&amp;$A79&amp;";Period#"&amp;F$75&amp;";Year#"&amp;F$74&amp;";Scenario#"&amp;$C$1&amp;";Version#"&amp;$B$1&amp;";Total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79" s="498">
        <f>[1]!HsGetValue("EssbaseCluster-1_CalRptg_CalRptg","Account#"&amp;$A79&amp;";Period#"&amp;G$75&amp;";Year#"&amp;G$74&amp;";Scenario#"&amp;$C$1&amp;";Version#"&amp;$B$1&amp;";Total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79" s="498">
        <f>[1]!HsGetValue("EssbaseCluster-1_CalRptg_CalRptg","Account#"&amp;$A79&amp;";Period#"&amp;H$75&amp;";Year#"&amp;H$74&amp;";Scenario#"&amp;$C$1&amp;";Version#"&amp;$B$1&amp;";Total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79" s="498">
        <f>[1]!HsGetValue("EssbaseCluster-1_CalRptg_CalRptg","Account#"&amp;$A79&amp;";Period#"&amp;I$75&amp;";Year#"&amp;I$74&amp;";Scenario#"&amp;$C$1&amp;";Version#"&amp;$B$1&amp;";Total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79" s="498">
        <f>[1]!HsGetValue("EssbaseCluster-1_CalRptg_CalRptg","Account#"&amp;$A79&amp;";Period#"&amp;J$75&amp;";Year#"&amp;J$74&amp;";Scenario#"&amp;$C$1&amp;";Version#"&amp;$B$1&amp;";Total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79" s="498">
        <f>[1]!HsGetValue("EssbaseCluster-1_CalRptg_CalRptg","Account#"&amp;$A79&amp;";Period#"&amp;K$75&amp;";Year#"&amp;K$74&amp;";Scenario#"&amp;$C$1&amp;";Version#"&amp;$B$1&amp;";Total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79" s="498">
        <f>[1]!HsGetValue("EssbaseCluster-1_CalRptg_CalRptg","Account#"&amp;$A79&amp;";Period#"&amp;L$75&amp;";Year#"&amp;L$74&amp;";Scenario#"&amp;$C$1&amp;";Version#"&amp;$B$1&amp;";Total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79" s="498">
        <f>[1]!HsGetValue("EssbaseCluster-1_CalRptg_CalRptg","Account#"&amp;$A79&amp;";Period#"&amp;M$75&amp;";Year#"&amp;M$74&amp;";Scenario#"&amp;$C$1&amp;";Version#"&amp;$B$1&amp;";Total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79" s="498">
        <f>[1]!HsGetValue("EssbaseCluster-1_CalRptg_CalRptg","Account#"&amp;$A79&amp;";Period#"&amp;N$75&amp;";Year#"&amp;N$74&amp;";Scenario#"&amp;$C$1&amp;";Version#"&amp;$B$1&amp;";Total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79" s="498">
        <f>[1]!HsGetValue("EssbaseCluster-1_CalRptg_CalRptg","Account#"&amp;$A79&amp;";Period#"&amp;O$75&amp;";Year#"&amp;O$74&amp;";Scenario#"&amp;$C$1&amp;";Version#"&amp;$B$1&amp;";Total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79" s="498">
        <f>[1]!HsGetValue("EssbaseCluster-1_CalRptg_CalRptg","Account#"&amp;$A79&amp;";Period#"&amp;P$75&amp;";Year#"&amp;P$74&amp;";Scenario#"&amp;$C$1&amp;";Version#"&amp;$B$1&amp;";Total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79" s="498">
        <f>[1]!HsGetValue("EssbaseCluster-1_CalRptg_CalRptg","Account#"&amp;$A79&amp;";Period#"&amp;Q$75&amp;";Year#"&amp;Q$74&amp;";Scenario#"&amp;$C$1&amp;";Version#"&amp;$B$1&amp;";Total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79" s="498">
        <f>[1]!HsGetValue("EssbaseCluster-1_CalRptg_CalRptg","Account#"&amp;$A79&amp;";Period#"&amp;R$75&amp;";Year#"&amp;R$74&amp;";Scenario#"&amp;$C$1&amp;";Version#"&amp;$B$1&amp;";Total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0" spans="1:18">
      <c r="A80" s="482" t="s">
        <v>329</v>
      </c>
      <c r="B80" s="498">
        <f>[1]!HsGetValue("EssbaseCluster-1_CalRptg_CalRptg","Account#"&amp;$A80&amp;";Period#"&amp;B$75&amp;";Year#"&amp;B$74&amp;";Scenario#"&amp;$C$1&amp;";Version#"&amp;$B$1&amp;";Total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0" s="498">
        <f>[1]!HsGetValue("EssbaseCluster-1_CalRptg_CalRptg","Account#"&amp;$A80&amp;";Period#"&amp;C$75&amp;";Year#"&amp;C$74&amp;";Scenario#"&amp;$C$1&amp;";Version#"&amp;$B$1&amp;";Total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0" s="498">
        <f>[1]!HsGetValue("EssbaseCluster-1_CalRptg_CalRptg","Account#"&amp;$A80&amp;";Period#"&amp;D$75&amp;";Year#"&amp;D$74&amp;";Scenario#"&amp;$C$1&amp;";Version#"&amp;$B$1&amp;";Total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0" s="498">
        <f>[1]!HsGetValue("EssbaseCluster-1_CalRptg_CalRptg","Account#"&amp;$A80&amp;";Period#"&amp;E$75&amp;";Year#"&amp;E$74&amp;";Scenario#"&amp;$C$1&amp;";Version#"&amp;$B$1&amp;";Total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0" s="498">
        <f>[1]!HsGetValue("EssbaseCluster-1_CalRptg_CalRptg","Account#"&amp;$A80&amp;";Period#"&amp;F$75&amp;";Year#"&amp;F$74&amp;";Scenario#"&amp;$C$1&amp;";Version#"&amp;$B$1&amp;";Total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0" s="498">
        <f>[1]!HsGetValue("EssbaseCluster-1_CalRptg_CalRptg","Account#"&amp;$A80&amp;";Period#"&amp;G$75&amp;";Year#"&amp;G$74&amp;";Scenario#"&amp;$C$1&amp;";Version#"&amp;$B$1&amp;";Total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0" s="498">
        <f>[1]!HsGetValue("EssbaseCluster-1_CalRptg_CalRptg","Account#"&amp;$A80&amp;";Period#"&amp;H$75&amp;";Year#"&amp;H$74&amp;";Scenario#"&amp;$C$1&amp;";Version#"&amp;$B$1&amp;";Total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0" s="498">
        <f>[1]!HsGetValue("EssbaseCluster-1_CalRptg_CalRptg","Account#"&amp;$A80&amp;";Period#"&amp;I$75&amp;";Year#"&amp;I$74&amp;";Scenario#"&amp;$C$1&amp;";Version#"&amp;$B$1&amp;";Total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0" s="498">
        <f>[1]!HsGetValue("EssbaseCluster-1_CalRptg_CalRptg","Account#"&amp;$A80&amp;";Period#"&amp;J$75&amp;";Year#"&amp;J$74&amp;";Scenario#"&amp;$C$1&amp;";Version#"&amp;$B$1&amp;";Total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0" s="498">
        <f>[1]!HsGetValue("EssbaseCluster-1_CalRptg_CalRptg","Account#"&amp;$A80&amp;";Period#"&amp;K$75&amp;";Year#"&amp;K$74&amp;";Scenario#"&amp;$C$1&amp;";Version#"&amp;$B$1&amp;";Total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0" s="498">
        <f>[1]!HsGetValue("EssbaseCluster-1_CalRptg_CalRptg","Account#"&amp;$A80&amp;";Period#"&amp;L$75&amp;";Year#"&amp;L$74&amp;";Scenario#"&amp;$C$1&amp;";Version#"&amp;$B$1&amp;";Total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0" s="498">
        <f>[1]!HsGetValue("EssbaseCluster-1_CalRptg_CalRptg","Account#"&amp;$A80&amp;";Period#"&amp;M$75&amp;";Year#"&amp;M$74&amp;";Scenario#"&amp;$C$1&amp;";Version#"&amp;$B$1&amp;";Total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0" s="498">
        <f>[1]!HsGetValue("EssbaseCluster-1_CalRptg_CalRptg","Account#"&amp;$A80&amp;";Period#"&amp;N$75&amp;";Year#"&amp;N$74&amp;";Scenario#"&amp;$C$1&amp;";Version#"&amp;$B$1&amp;";Total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0" s="498">
        <f>[1]!HsGetValue("EssbaseCluster-1_CalRptg_CalRptg","Account#"&amp;$A80&amp;";Period#"&amp;O$75&amp;";Year#"&amp;O$74&amp;";Scenario#"&amp;$C$1&amp;";Version#"&amp;$B$1&amp;";Total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0" s="498">
        <f>[1]!HsGetValue("EssbaseCluster-1_CalRptg_CalRptg","Account#"&amp;$A80&amp;";Period#"&amp;P$75&amp;";Year#"&amp;P$74&amp;";Scenario#"&amp;$C$1&amp;";Version#"&amp;$B$1&amp;";Total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0" s="498">
        <f>[1]!HsGetValue("EssbaseCluster-1_CalRptg_CalRptg","Account#"&amp;$A80&amp;";Period#"&amp;Q$75&amp;";Year#"&amp;Q$74&amp;";Scenario#"&amp;$C$1&amp;";Version#"&amp;$B$1&amp;";Total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0" s="498">
        <f>[1]!HsGetValue("EssbaseCluster-1_CalRptg_CalRptg","Account#"&amp;$A80&amp;";Period#"&amp;R$75&amp;";Year#"&amp;R$74&amp;";Scenario#"&amp;$C$1&amp;";Version#"&amp;$B$1&amp;";Total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1" spans="1:18">
      <c r="A81" s="487" t="s">
        <v>330</v>
      </c>
      <c r="B81" s="498">
        <f>[1]!HsGetValue("EssbaseCluster-1_CalRptg_CalRptg","Account#"&amp;$A81&amp;";Period#"&amp;B$75&amp;";Year#"&amp;B$74&amp;";Scenario#"&amp;$C$1&amp;";Version#"&amp;$B$1&amp;";Total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1" s="498">
        <f>[1]!HsGetValue("EssbaseCluster-1_CalRptg_CalRptg","Account#"&amp;$A81&amp;";Period#"&amp;C$75&amp;";Year#"&amp;C$74&amp;";Scenario#"&amp;$C$1&amp;";Version#"&amp;$B$1&amp;";Total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1" s="498">
        <f>[1]!HsGetValue("EssbaseCluster-1_CalRptg_CalRptg","Account#"&amp;$A81&amp;";Period#"&amp;D$75&amp;";Year#"&amp;D$74&amp;";Scenario#"&amp;$C$1&amp;";Version#"&amp;$B$1&amp;";Total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1" s="498">
        <f>[1]!HsGetValue("EssbaseCluster-1_CalRptg_CalRptg","Account#"&amp;$A81&amp;";Period#"&amp;E$75&amp;";Year#"&amp;E$74&amp;";Scenario#"&amp;$C$1&amp;";Version#"&amp;$B$1&amp;";Total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1" s="498">
        <f>[1]!HsGetValue("EssbaseCluster-1_CalRptg_CalRptg","Account#"&amp;$A81&amp;";Period#"&amp;F$75&amp;";Year#"&amp;F$74&amp;";Scenario#"&amp;$C$1&amp;";Version#"&amp;$B$1&amp;";Total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1" s="498">
        <f>[1]!HsGetValue("EssbaseCluster-1_CalRptg_CalRptg","Account#"&amp;$A81&amp;";Period#"&amp;G$75&amp;";Year#"&amp;G$74&amp;";Scenario#"&amp;$C$1&amp;";Version#"&amp;$B$1&amp;";Total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1" s="498">
        <f>[1]!HsGetValue("EssbaseCluster-1_CalRptg_CalRptg","Account#"&amp;$A81&amp;";Period#"&amp;H$75&amp;";Year#"&amp;H$74&amp;";Scenario#"&amp;$C$1&amp;";Version#"&amp;$B$1&amp;";Total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1" s="498">
        <f>[1]!HsGetValue("EssbaseCluster-1_CalRptg_CalRptg","Account#"&amp;$A81&amp;";Period#"&amp;I$75&amp;";Year#"&amp;I$74&amp;";Scenario#"&amp;$C$1&amp;";Version#"&amp;$B$1&amp;";Total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1" s="498">
        <f>[1]!HsGetValue("EssbaseCluster-1_CalRptg_CalRptg","Account#"&amp;$A81&amp;";Period#"&amp;J$75&amp;";Year#"&amp;J$74&amp;";Scenario#"&amp;$C$1&amp;";Version#"&amp;$B$1&amp;";Total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1" s="498">
        <f>[1]!HsGetValue("EssbaseCluster-1_CalRptg_CalRptg","Account#"&amp;$A81&amp;";Period#"&amp;K$75&amp;";Year#"&amp;K$74&amp;";Scenario#"&amp;$C$1&amp;";Version#"&amp;$B$1&amp;";Total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1" s="498">
        <f>[1]!HsGetValue("EssbaseCluster-1_CalRptg_CalRptg","Account#"&amp;$A81&amp;";Period#"&amp;L$75&amp;";Year#"&amp;L$74&amp;";Scenario#"&amp;$C$1&amp;";Version#"&amp;$B$1&amp;";Total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1" s="498">
        <f>[1]!HsGetValue("EssbaseCluster-1_CalRptg_CalRptg","Account#"&amp;$A81&amp;";Period#"&amp;M$75&amp;";Year#"&amp;M$74&amp;";Scenario#"&amp;$C$1&amp;";Version#"&amp;$B$1&amp;";Total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1" s="498">
        <f>[1]!HsGetValue("EssbaseCluster-1_CalRptg_CalRptg","Account#"&amp;$A81&amp;";Period#"&amp;N$75&amp;";Year#"&amp;N$74&amp;";Scenario#"&amp;$C$1&amp;";Version#"&amp;$B$1&amp;";Total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1" s="498">
        <f>[1]!HsGetValue("EssbaseCluster-1_CalRptg_CalRptg","Account#"&amp;$A81&amp;";Period#"&amp;O$75&amp;";Year#"&amp;O$74&amp;";Scenario#"&amp;$C$1&amp;";Version#"&amp;$B$1&amp;";Total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1" s="498">
        <f>[1]!HsGetValue("EssbaseCluster-1_CalRptg_CalRptg","Account#"&amp;$A81&amp;";Period#"&amp;P$75&amp;";Year#"&amp;P$74&amp;";Scenario#"&amp;$C$1&amp;";Version#"&amp;$B$1&amp;";Total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1" s="498">
        <f>[1]!HsGetValue("EssbaseCluster-1_CalRptg_CalRptg","Account#"&amp;$A81&amp;";Period#"&amp;Q$75&amp;";Year#"&amp;Q$74&amp;";Scenario#"&amp;$C$1&amp;";Version#"&amp;$B$1&amp;";Total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1" s="498">
        <f>[1]!HsGetValue("EssbaseCluster-1_CalRptg_CalRptg","Account#"&amp;$A81&amp;";Period#"&amp;R$75&amp;";Year#"&amp;R$74&amp;";Scenario#"&amp;$C$1&amp;";Version#"&amp;$B$1&amp;";Total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2" spans="1:18">
      <c r="A82" s="487" t="s">
        <v>331</v>
      </c>
      <c r="B82" s="498">
        <f>[1]!HsGetValue("EssbaseCluster-1_CalRptg_CalRptg","Account#"&amp;$A82&amp;";Period#"&amp;B$75&amp;";Year#"&amp;B$74&amp;";Scenario#"&amp;$C$1&amp;";Version#"&amp;$B$1&amp;";Total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2" s="498">
        <f>[1]!HsGetValue("EssbaseCluster-1_CalRptg_CalRptg","Account#"&amp;$A82&amp;";Period#"&amp;C$75&amp;";Year#"&amp;C$74&amp;";Scenario#"&amp;$C$1&amp;";Version#"&amp;$B$1&amp;";Total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2" s="498">
        <f>[1]!HsGetValue("EssbaseCluster-1_CalRptg_CalRptg","Account#"&amp;$A82&amp;";Period#"&amp;D$75&amp;";Year#"&amp;D$74&amp;";Scenario#"&amp;$C$1&amp;";Version#"&amp;$B$1&amp;";Total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2" s="498">
        <f>[1]!HsGetValue("EssbaseCluster-1_CalRptg_CalRptg","Account#"&amp;$A82&amp;";Period#"&amp;E$75&amp;";Year#"&amp;E$74&amp;";Scenario#"&amp;$C$1&amp;";Version#"&amp;$B$1&amp;";Total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2" s="498">
        <f>[1]!HsGetValue("EssbaseCluster-1_CalRptg_CalRptg","Account#"&amp;$A82&amp;";Period#"&amp;F$75&amp;";Year#"&amp;F$74&amp;";Scenario#"&amp;$C$1&amp;";Version#"&amp;$B$1&amp;";Total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2" s="498">
        <f>[1]!HsGetValue("EssbaseCluster-1_CalRptg_CalRptg","Account#"&amp;$A82&amp;";Period#"&amp;G$75&amp;";Year#"&amp;G$74&amp;";Scenario#"&amp;$C$1&amp;";Version#"&amp;$B$1&amp;";Total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2" s="498">
        <f>[1]!HsGetValue("EssbaseCluster-1_CalRptg_CalRptg","Account#"&amp;$A82&amp;";Period#"&amp;H$75&amp;";Year#"&amp;H$74&amp;";Scenario#"&amp;$C$1&amp;";Version#"&amp;$B$1&amp;";Total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2" s="498">
        <f>[1]!HsGetValue("EssbaseCluster-1_CalRptg_CalRptg","Account#"&amp;$A82&amp;";Period#"&amp;I$75&amp;";Year#"&amp;I$74&amp;";Scenario#"&amp;$C$1&amp;";Version#"&amp;$B$1&amp;";Total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2" s="498">
        <f>[1]!HsGetValue("EssbaseCluster-1_CalRptg_CalRptg","Account#"&amp;$A82&amp;";Period#"&amp;J$75&amp;";Year#"&amp;J$74&amp;";Scenario#"&amp;$C$1&amp;";Version#"&amp;$B$1&amp;";Total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2" s="498">
        <f>[1]!HsGetValue("EssbaseCluster-1_CalRptg_CalRptg","Account#"&amp;$A82&amp;";Period#"&amp;K$75&amp;";Year#"&amp;K$74&amp;";Scenario#"&amp;$C$1&amp;";Version#"&amp;$B$1&amp;";Total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2" s="498">
        <f>[1]!HsGetValue("EssbaseCluster-1_CalRptg_CalRptg","Account#"&amp;$A82&amp;";Period#"&amp;L$75&amp;";Year#"&amp;L$74&amp;";Scenario#"&amp;$C$1&amp;";Version#"&amp;$B$1&amp;";Total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2" s="498">
        <f>[1]!HsGetValue("EssbaseCluster-1_CalRptg_CalRptg","Account#"&amp;$A82&amp;";Period#"&amp;M$75&amp;";Year#"&amp;M$74&amp;";Scenario#"&amp;$C$1&amp;";Version#"&amp;$B$1&amp;";Total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2" s="498">
        <f>[1]!HsGetValue("EssbaseCluster-1_CalRptg_CalRptg","Account#"&amp;$A82&amp;";Period#"&amp;N$75&amp;";Year#"&amp;N$74&amp;";Scenario#"&amp;$C$1&amp;";Version#"&amp;$B$1&amp;";Total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2" s="498">
        <f>[1]!HsGetValue("EssbaseCluster-1_CalRptg_CalRptg","Account#"&amp;$A82&amp;";Period#"&amp;O$75&amp;";Year#"&amp;O$74&amp;";Scenario#"&amp;$C$1&amp;";Version#"&amp;$B$1&amp;";Total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2" s="498">
        <f>[1]!HsGetValue("EssbaseCluster-1_CalRptg_CalRptg","Account#"&amp;$A82&amp;";Period#"&amp;P$75&amp;";Year#"&amp;P$74&amp;";Scenario#"&amp;$C$1&amp;";Version#"&amp;$B$1&amp;";Total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2" s="498">
        <f>[1]!HsGetValue("EssbaseCluster-1_CalRptg_CalRptg","Account#"&amp;$A82&amp;";Period#"&amp;Q$75&amp;";Year#"&amp;Q$74&amp;";Scenario#"&amp;$C$1&amp;";Version#"&amp;$B$1&amp;";Total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2" s="498">
        <f>[1]!HsGetValue("EssbaseCluster-1_CalRptg_CalRptg","Account#"&amp;$A82&amp;";Period#"&amp;R$75&amp;";Year#"&amp;R$74&amp;";Scenario#"&amp;$C$1&amp;";Version#"&amp;$B$1&amp;";Total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3" spans="1:18">
      <c r="A83" s="487" t="s">
        <v>332</v>
      </c>
      <c r="B83" s="498">
        <f>[1]!HsGetValue("EssbaseCluster-1_CalRptg_CalRptg","Account#"&amp;$A83&amp;";Period#"&amp;B$75&amp;";Year#"&amp;B$74&amp;";Scenario#"&amp;$C$1&amp;";Version#"&amp;$B$1&amp;";Total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3" s="498">
        <f>[1]!HsGetValue("EssbaseCluster-1_CalRptg_CalRptg","Account#"&amp;$A83&amp;";Period#"&amp;C$75&amp;";Year#"&amp;C$74&amp;";Scenario#"&amp;$C$1&amp;";Version#"&amp;$B$1&amp;";Total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3" s="498">
        <f>[1]!HsGetValue("EssbaseCluster-1_CalRptg_CalRptg","Account#"&amp;$A83&amp;";Period#"&amp;D$75&amp;";Year#"&amp;D$74&amp;";Scenario#"&amp;$C$1&amp;";Version#"&amp;$B$1&amp;";Total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3" s="498">
        <f>[1]!HsGetValue("EssbaseCluster-1_CalRptg_CalRptg","Account#"&amp;$A83&amp;";Period#"&amp;E$75&amp;";Year#"&amp;E$74&amp;";Scenario#"&amp;$C$1&amp;";Version#"&amp;$B$1&amp;";Total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3" s="498">
        <f>[1]!HsGetValue("EssbaseCluster-1_CalRptg_CalRptg","Account#"&amp;$A83&amp;";Period#"&amp;F$75&amp;";Year#"&amp;F$74&amp;";Scenario#"&amp;$C$1&amp;";Version#"&amp;$B$1&amp;";Total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3" s="498">
        <f>[1]!HsGetValue("EssbaseCluster-1_CalRptg_CalRptg","Account#"&amp;$A83&amp;";Period#"&amp;G$75&amp;";Year#"&amp;G$74&amp;";Scenario#"&amp;$C$1&amp;";Version#"&amp;$B$1&amp;";Total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3" s="498">
        <f>[1]!HsGetValue("EssbaseCluster-1_CalRptg_CalRptg","Account#"&amp;$A83&amp;";Period#"&amp;H$75&amp;";Year#"&amp;H$74&amp;";Scenario#"&amp;$C$1&amp;";Version#"&amp;$B$1&amp;";Total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3" s="498">
        <f>[1]!HsGetValue("EssbaseCluster-1_CalRptg_CalRptg","Account#"&amp;$A83&amp;";Period#"&amp;I$75&amp;";Year#"&amp;I$74&amp;";Scenario#"&amp;$C$1&amp;";Version#"&amp;$B$1&amp;";Total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3" s="498">
        <f>[1]!HsGetValue("EssbaseCluster-1_CalRptg_CalRptg","Account#"&amp;$A83&amp;";Period#"&amp;J$75&amp;";Year#"&amp;J$74&amp;";Scenario#"&amp;$C$1&amp;";Version#"&amp;$B$1&amp;";Total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3" s="498">
        <f>[1]!HsGetValue("EssbaseCluster-1_CalRptg_CalRptg","Account#"&amp;$A83&amp;";Period#"&amp;K$75&amp;";Year#"&amp;K$74&amp;";Scenario#"&amp;$C$1&amp;";Version#"&amp;$B$1&amp;";Total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3" s="498">
        <f>[1]!HsGetValue("EssbaseCluster-1_CalRptg_CalRptg","Account#"&amp;$A83&amp;";Period#"&amp;L$75&amp;";Year#"&amp;L$74&amp;";Scenario#"&amp;$C$1&amp;";Version#"&amp;$B$1&amp;";Total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3" s="498">
        <f>[1]!HsGetValue("EssbaseCluster-1_CalRptg_CalRptg","Account#"&amp;$A83&amp;";Period#"&amp;M$75&amp;";Year#"&amp;M$74&amp;";Scenario#"&amp;$C$1&amp;";Version#"&amp;$B$1&amp;";Total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3" s="498">
        <f>[1]!HsGetValue("EssbaseCluster-1_CalRptg_CalRptg","Account#"&amp;$A83&amp;";Period#"&amp;N$75&amp;";Year#"&amp;N$74&amp;";Scenario#"&amp;$C$1&amp;";Version#"&amp;$B$1&amp;";Total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3" s="498">
        <f>[1]!HsGetValue("EssbaseCluster-1_CalRptg_CalRptg","Account#"&amp;$A83&amp;";Period#"&amp;O$75&amp;";Year#"&amp;O$74&amp;";Scenario#"&amp;$C$1&amp;";Version#"&amp;$B$1&amp;";Total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3" s="498">
        <f>[1]!HsGetValue("EssbaseCluster-1_CalRptg_CalRptg","Account#"&amp;$A83&amp;";Period#"&amp;P$75&amp;";Year#"&amp;P$74&amp;";Scenario#"&amp;$C$1&amp;";Version#"&amp;$B$1&amp;";Total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3" s="498">
        <f>[1]!HsGetValue("EssbaseCluster-1_CalRptg_CalRptg","Account#"&amp;$A83&amp;";Period#"&amp;Q$75&amp;";Year#"&amp;Q$74&amp;";Scenario#"&amp;$C$1&amp;";Version#"&amp;$B$1&amp;";Total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3" s="498">
        <f>[1]!HsGetValue("EssbaseCluster-1_CalRptg_CalRptg","Account#"&amp;$A83&amp;";Period#"&amp;R$75&amp;";Year#"&amp;R$74&amp;";Scenario#"&amp;$C$1&amp;";Version#"&amp;$B$1&amp;";Total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4" spans="1:18">
      <c r="A84" s="487" t="s">
        <v>333</v>
      </c>
      <c r="B84" s="498">
        <f>[1]!HsGetValue("EssbaseCluster-1_CalRptg_CalRptg","Account#"&amp;$A84&amp;";Period#"&amp;B$75&amp;";Year#"&amp;B$74&amp;";Scenario#"&amp;$C$1&amp;";Version#"&amp;$B$1&amp;";Total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4" s="498">
        <f>[1]!HsGetValue("EssbaseCluster-1_CalRptg_CalRptg","Account#"&amp;$A84&amp;";Period#"&amp;C$75&amp;";Year#"&amp;C$74&amp;";Scenario#"&amp;$C$1&amp;";Version#"&amp;$B$1&amp;";Total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4" s="498">
        <f>[1]!HsGetValue("EssbaseCluster-1_CalRptg_CalRptg","Account#"&amp;$A84&amp;";Period#"&amp;D$75&amp;";Year#"&amp;D$74&amp;";Scenario#"&amp;$C$1&amp;";Version#"&amp;$B$1&amp;";Total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4" s="498">
        <f>[1]!HsGetValue("EssbaseCluster-1_CalRptg_CalRptg","Account#"&amp;$A84&amp;";Period#"&amp;E$75&amp;";Year#"&amp;E$74&amp;";Scenario#"&amp;$C$1&amp;";Version#"&amp;$B$1&amp;";Total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4" s="498">
        <f>[1]!HsGetValue("EssbaseCluster-1_CalRptg_CalRptg","Account#"&amp;$A84&amp;";Period#"&amp;F$75&amp;";Year#"&amp;F$74&amp;";Scenario#"&amp;$C$1&amp;";Version#"&amp;$B$1&amp;";Total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4" s="498">
        <f>[1]!HsGetValue("EssbaseCluster-1_CalRptg_CalRptg","Account#"&amp;$A84&amp;";Period#"&amp;G$75&amp;";Year#"&amp;G$74&amp;";Scenario#"&amp;$C$1&amp;";Version#"&amp;$B$1&amp;";Total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4" s="498">
        <f>[1]!HsGetValue("EssbaseCluster-1_CalRptg_CalRptg","Account#"&amp;$A84&amp;";Period#"&amp;H$75&amp;";Year#"&amp;H$74&amp;";Scenario#"&amp;$C$1&amp;";Version#"&amp;$B$1&amp;";Total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4" s="498">
        <f>[1]!HsGetValue("EssbaseCluster-1_CalRptg_CalRptg","Account#"&amp;$A84&amp;";Period#"&amp;I$75&amp;";Year#"&amp;I$74&amp;";Scenario#"&amp;$C$1&amp;";Version#"&amp;$B$1&amp;";Total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4" s="498">
        <f>[1]!HsGetValue("EssbaseCluster-1_CalRptg_CalRptg","Account#"&amp;$A84&amp;";Period#"&amp;J$75&amp;";Year#"&amp;J$74&amp;";Scenario#"&amp;$C$1&amp;";Version#"&amp;$B$1&amp;";Total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4" s="498">
        <f>[1]!HsGetValue("EssbaseCluster-1_CalRptg_CalRptg","Account#"&amp;$A84&amp;";Period#"&amp;K$75&amp;";Year#"&amp;K$74&amp;";Scenario#"&amp;$C$1&amp;";Version#"&amp;$B$1&amp;";Total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4" s="498">
        <f>[1]!HsGetValue("EssbaseCluster-1_CalRptg_CalRptg","Account#"&amp;$A84&amp;";Period#"&amp;L$75&amp;";Year#"&amp;L$74&amp;";Scenario#"&amp;$C$1&amp;";Version#"&amp;$B$1&amp;";Total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4" s="498">
        <f>[1]!HsGetValue("EssbaseCluster-1_CalRptg_CalRptg","Account#"&amp;$A84&amp;";Period#"&amp;M$75&amp;";Year#"&amp;M$74&amp;";Scenario#"&amp;$C$1&amp;";Version#"&amp;$B$1&amp;";Total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4" s="498">
        <f>[1]!HsGetValue("EssbaseCluster-1_CalRptg_CalRptg","Account#"&amp;$A84&amp;";Period#"&amp;N$75&amp;";Year#"&amp;N$74&amp;";Scenario#"&amp;$C$1&amp;";Version#"&amp;$B$1&amp;";Total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4" s="498">
        <f>[1]!HsGetValue("EssbaseCluster-1_CalRptg_CalRptg","Account#"&amp;$A84&amp;";Period#"&amp;O$75&amp;";Year#"&amp;O$74&amp;";Scenario#"&amp;$C$1&amp;";Version#"&amp;$B$1&amp;";Total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4" s="498">
        <f>[1]!HsGetValue("EssbaseCluster-1_CalRptg_CalRptg","Account#"&amp;$A84&amp;";Period#"&amp;P$75&amp;";Year#"&amp;P$74&amp;";Scenario#"&amp;$C$1&amp;";Version#"&amp;$B$1&amp;";Total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4" s="498">
        <f>[1]!HsGetValue("EssbaseCluster-1_CalRptg_CalRptg","Account#"&amp;$A84&amp;";Period#"&amp;Q$75&amp;";Year#"&amp;Q$74&amp;";Scenario#"&amp;$C$1&amp;";Version#"&amp;$B$1&amp;";Total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4" s="498">
        <f>[1]!HsGetValue("EssbaseCluster-1_CalRptg_CalRptg","Account#"&amp;$A84&amp;";Period#"&amp;R$75&amp;";Year#"&amp;R$74&amp;";Scenario#"&amp;$C$1&amp;";Version#"&amp;$B$1&amp;";Total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5" spans="1:18">
      <c r="A85" s="487" t="s">
        <v>334</v>
      </c>
      <c r="B85" s="498">
        <f>[1]!HsGetValue("EssbaseCluster-1_CalRptg_CalRptg","Account#"&amp;$A85&amp;";Period#"&amp;B$75&amp;";Year#"&amp;B$74&amp;";Scenario#"&amp;$C$1&amp;";Version#"&amp;$B$1&amp;";Total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5" s="498">
        <f>[1]!HsGetValue("EssbaseCluster-1_CalRptg_CalRptg","Account#"&amp;$A85&amp;";Period#"&amp;C$75&amp;";Year#"&amp;C$74&amp;";Scenario#"&amp;$C$1&amp;";Version#"&amp;$B$1&amp;";Total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5" s="498">
        <f>[1]!HsGetValue("EssbaseCluster-1_CalRptg_CalRptg","Account#"&amp;$A85&amp;";Period#"&amp;D$75&amp;";Year#"&amp;D$74&amp;";Scenario#"&amp;$C$1&amp;";Version#"&amp;$B$1&amp;";Total Entity#"&amp;$A$72&amp;";Fund#"&amp;$B$72&amp;";Chart1#"&amp;$F$72&amp;";Chart2#"&amp;$G$72&amp;";Time_Series#"&amp;$I$1&amp;"")</f>
        <v>6205.79</v>
      </c>
      <c r="E85" s="498">
        <f>[1]!HsGetValue("EssbaseCluster-1_CalRptg_CalRptg","Account#"&amp;$A85&amp;";Period#"&amp;E$75&amp;";Year#"&amp;E$74&amp;";Scenario#"&amp;$C$1&amp;";Version#"&amp;$B$1&amp;";Total Entity#"&amp;$A$72&amp;";Fund#"&amp;$B$72&amp;";Chart1#"&amp;$F$72&amp;";Chart2#"&amp;$G$72&amp;";Time_Series#"&amp;$I$1&amp;"")</f>
        <v>6205.79</v>
      </c>
      <c r="F85" s="498">
        <f>[1]!HsGetValue("EssbaseCluster-1_CalRptg_CalRptg","Account#"&amp;$A85&amp;";Period#"&amp;F$75&amp;";Year#"&amp;F$74&amp;";Scenario#"&amp;$C$1&amp;";Version#"&amp;$B$1&amp;";Total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5" s="498">
        <f>[1]!HsGetValue("EssbaseCluster-1_CalRptg_CalRptg","Account#"&amp;$A85&amp;";Period#"&amp;G$75&amp;";Year#"&amp;G$74&amp;";Scenario#"&amp;$C$1&amp;";Version#"&amp;$B$1&amp;";Total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5" s="498">
        <f>[1]!HsGetValue("EssbaseCluster-1_CalRptg_CalRptg","Account#"&amp;$A85&amp;";Period#"&amp;H$75&amp;";Year#"&amp;H$74&amp;";Scenario#"&amp;$C$1&amp;";Version#"&amp;$B$1&amp;";Total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5" s="498">
        <f>[1]!HsGetValue("EssbaseCluster-1_CalRptg_CalRptg","Account#"&amp;$A85&amp;";Period#"&amp;I$75&amp;";Year#"&amp;I$74&amp;";Scenario#"&amp;$C$1&amp;";Version#"&amp;$B$1&amp;";Total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5" s="498">
        <f>[1]!HsGetValue("EssbaseCluster-1_CalRptg_CalRptg","Account#"&amp;$A85&amp;";Period#"&amp;J$75&amp;";Year#"&amp;J$74&amp;";Scenario#"&amp;$C$1&amp;";Version#"&amp;$B$1&amp;";Total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5" s="498">
        <f>[1]!HsGetValue("EssbaseCluster-1_CalRptg_CalRptg","Account#"&amp;$A85&amp;";Period#"&amp;K$75&amp;";Year#"&amp;K$74&amp;";Scenario#"&amp;$C$1&amp;";Version#"&amp;$B$1&amp;";Total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5" s="498">
        <f>[1]!HsGetValue("EssbaseCluster-1_CalRptg_CalRptg","Account#"&amp;$A85&amp;";Period#"&amp;L$75&amp;";Year#"&amp;L$74&amp;";Scenario#"&amp;$C$1&amp;";Version#"&amp;$B$1&amp;";Total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5" s="498">
        <f>[1]!HsGetValue("EssbaseCluster-1_CalRptg_CalRptg","Account#"&amp;$A85&amp;";Period#"&amp;M$75&amp;";Year#"&amp;M$74&amp;";Scenario#"&amp;$C$1&amp;";Version#"&amp;$B$1&amp;";Total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5" s="498">
        <f>[1]!HsGetValue("EssbaseCluster-1_CalRptg_CalRptg","Account#"&amp;$A85&amp;";Period#"&amp;N$75&amp;";Year#"&amp;N$74&amp;";Scenario#"&amp;$C$1&amp;";Version#"&amp;$B$1&amp;";Total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5" s="498">
        <f>[1]!HsGetValue("EssbaseCluster-1_CalRptg_CalRptg","Account#"&amp;$A85&amp;";Period#"&amp;O$75&amp;";Year#"&amp;O$74&amp;";Scenario#"&amp;$C$1&amp;";Version#"&amp;$B$1&amp;";Total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5" s="498">
        <f>[1]!HsGetValue("EssbaseCluster-1_CalRptg_CalRptg","Account#"&amp;$A85&amp;";Period#"&amp;P$75&amp;";Year#"&amp;P$74&amp;";Scenario#"&amp;$C$1&amp;";Version#"&amp;$B$1&amp;";Total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5" s="498">
        <f>[1]!HsGetValue("EssbaseCluster-1_CalRptg_CalRptg","Account#"&amp;$A85&amp;";Period#"&amp;Q$75&amp;";Year#"&amp;Q$74&amp;";Scenario#"&amp;$C$1&amp;";Version#"&amp;$B$1&amp;";Total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5" s="498">
        <f>[1]!HsGetValue("EssbaseCluster-1_CalRptg_CalRptg","Account#"&amp;$A85&amp;";Period#"&amp;R$75&amp;";Year#"&amp;R$74&amp;";Scenario#"&amp;$C$1&amp;";Version#"&amp;$B$1&amp;";Total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6" spans="1:18">
      <c r="A86" s="487" t="s">
        <v>335</v>
      </c>
      <c r="B86" s="498">
        <f>[1]!HsGetValue("EssbaseCluster-1_CalRptg_CalRptg","Account#"&amp;$A86&amp;";Period#"&amp;B$75&amp;";Year#"&amp;B$74&amp;";Scenario#"&amp;$C$1&amp;";Version#"&amp;$B$1&amp;";Total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6" s="498">
        <f>[1]!HsGetValue("EssbaseCluster-1_CalRptg_CalRptg","Account#"&amp;$A86&amp;";Period#"&amp;C$75&amp;";Year#"&amp;C$74&amp;";Scenario#"&amp;$C$1&amp;";Version#"&amp;$B$1&amp;";Total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6" s="498">
        <f>[1]!HsGetValue("EssbaseCluster-1_CalRptg_CalRptg","Account#"&amp;$A86&amp;";Period#"&amp;D$75&amp;";Year#"&amp;D$74&amp;";Scenario#"&amp;$C$1&amp;";Version#"&amp;$B$1&amp;";Total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6" s="498">
        <f>[1]!HsGetValue("EssbaseCluster-1_CalRptg_CalRptg","Account#"&amp;$A86&amp;";Period#"&amp;E$75&amp;";Year#"&amp;E$74&amp;";Scenario#"&amp;$C$1&amp;";Version#"&amp;$B$1&amp;";Total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6" s="498">
        <f>[1]!HsGetValue("EssbaseCluster-1_CalRptg_CalRptg","Account#"&amp;$A86&amp;";Period#"&amp;F$75&amp;";Year#"&amp;F$74&amp;";Scenario#"&amp;$C$1&amp;";Version#"&amp;$B$1&amp;";Total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6" s="498">
        <f>[1]!HsGetValue("EssbaseCluster-1_CalRptg_CalRptg","Account#"&amp;$A86&amp;";Period#"&amp;G$75&amp;";Year#"&amp;G$74&amp;";Scenario#"&amp;$C$1&amp;";Version#"&amp;$B$1&amp;";Total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6" s="498">
        <f>[1]!HsGetValue("EssbaseCluster-1_CalRptg_CalRptg","Account#"&amp;$A86&amp;";Period#"&amp;H$75&amp;";Year#"&amp;H$74&amp;";Scenario#"&amp;$C$1&amp;";Version#"&amp;$B$1&amp;";Total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6" s="498">
        <f>[1]!HsGetValue("EssbaseCluster-1_CalRptg_CalRptg","Account#"&amp;$A86&amp;";Period#"&amp;I$75&amp;";Year#"&amp;I$74&amp;";Scenario#"&amp;$C$1&amp;";Version#"&amp;$B$1&amp;";Total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6" s="498">
        <f>[1]!HsGetValue("EssbaseCluster-1_CalRptg_CalRptg","Account#"&amp;$A86&amp;";Period#"&amp;J$75&amp;";Year#"&amp;J$74&amp;";Scenario#"&amp;$C$1&amp;";Version#"&amp;$B$1&amp;";Total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6" s="498">
        <f>[1]!HsGetValue("EssbaseCluster-1_CalRptg_CalRptg","Account#"&amp;$A86&amp;";Period#"&amp;K$75&amp;";Year#"&amp;K$74&amp;";Scenario#"&amp;$C$1&amp;";Version#"&amp;$B$1&amp;";Total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6" s="498">
        <f>[1]!HsGetValue("EssbaseCluster-1_CalRptg_CalRptg","Account#"&amp;$A86&amp;";Period#"&amp;L$75&amp;";Year#"&amp;L$74&amp;";Scenario#"&amp;$C$1&amp;";Version#"&amp;$B$1&amp;";Total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6" s="498">
        <f>[1]!HsGetValue("EssbaseCluster-1_CalRptg_CalRptg","Account#"&amp;$A86&amp;";Period#"&amp;M$75&amp;";Year#"&amp;M$74&amp;";Scenario#"&amp;$C$1&amp;";Version#"&amp;$B$1&amp;";Total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6" s="498">
        <f>[1]!HsGetValue("EssbaseCluster-1_CalRptg_CalRptg","Account#"&amp;$A86&amp;";Period#"&amp;N$75&amp;";Year#"&amp;N$74&amp;";Scenario#"&amp;$C$1&amp;";Version#"&amp;$B$1&amp;";Total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6" s="498">
        <f>[1]!HsGetValue("EssbaseCluster-1_CalRptg_CalRptg","Account#"&amp;$A86&amp;";Period#"&amp;O$75&amp;";Year#"&amp;O$74&amp;";Scenario#"&amp;$C$1&amp;";Version#"&amp;$B$1&amp;";Total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6" s="498">
        <f>[1]!HsGetValue("EssbaseCluster-1_CalRptg_CalRptg","Account#"&amp;$A86&amp;";Period#"&amp;P$75&amp;";Year#"&amp;P$74&amp;";Scenario#"&amp;$C$1&amp;";Version#"&amp;$B$1&amp;";Total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6" s="498">
        <f>[1]!HsGetValue("EssbaseCluster-1_CalRptg_CalRptg","Account#"&amp;$A86&amp;";Period#"&amp;Q$75&amp;";Year#"&amp;Q$74&amp;";Scenario#"&amp;$C$1&amp;";Version#"&amp;$B$1&amp;";Total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6" s="498">
        <f>[1]!HsGetValue("EssbaseCluster-1_CalRptg_CalRptg","Account#"&amp;$A86&amp;";Period#"&amp;R$75&amp;";Year#"&amp;R$74&amp;";Scenario#"&amp;$C$1&amp;";Version#"&amp;$B$1&amp;";Total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7" spans="1:18">
      <c r="A87" s="487" t="s">
        <v>336</v>
      </c>
      <c r="B87" s="498">
        <f>[1]!HsGetValue("EssbaseCluster-1_CalRptg_CalRptg","Account#"&amp;$A87&amp;";Period#"&amp;B$75&amp;";Year#"&amp;B$74&amp;";Scenario#"&amp;$C$1&amp;";Version#"&amp;$B$1&amp;";Total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7" s="498">
        <f>[1]!HsGetValue("EssbaseCluster-1_CalRptg_CalRptg","Account#"&amp;$A87&amp;";Period#"&amp;C$75&amp;";Year#"&amp;C$74&amp;";Scenario#"&amp;$C$1&amp;";Version#"&amp;$B$1&amp;";Total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7" s="498">
        <f>[1]!HsGetValue("EssbaseCluster-1_CalRptg_CalRptg","Account#"&amp;$A87&amp;";Period#"&amp;D$75&amp;";Year#"&amp;D$74&amp;";Scenario#"&amp;$C$1&amp;";Version#"&amp;$B$1&amp;";Total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7" s="498">
        <f>[1]!HsGetValue("EssbaseCluster-1_CalRptg_CalRptg","Account#"&amp;$A87&amp;";Period#"&amp;E$75&amp;";Year#"&amp;E$74&amp;";Scenario#"&amp;$C$1&amp;";Version#"&amp;$B$1&amp;";Total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7" s="498">
        <f>[1]!HsGetValue("EssbaseCluster-1_CalRptg_CalRptg","Account#"&amp;$A87&amp;";Period#"&amp;F$75&amp;";Year#"&amp;F$74&amp;";Scenario#"&amp;$C$1&amp;";Version#"&amp;$B$1&amp;";Total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7" s="498">
        <f>[1]!HsGetValue("EssbaseCluster-1_CalRptg_CalRptg","Account#"&amp;$A87&amp;";Period#"&amp;G$75&amp;";Year#"&amp;G$74&amp;";Scenario#"&amp;$C$1&amp;";Version#"&amp;$B$1&amp;";Total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7" s="498">
        <f>[1]!HsGetValue("EssbaseCluster-1_CalRptg_CalRptg","Account#"&amp;$A87&amp;";Period#"&amp;H$75&amp;";Year#"&amp;H$74&amp;";Scenario#"&amp;$C$1&amp;";Version#"&amp;$B$1&amp;";Total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7" s="498">
        <f>[1]!HsGetValue("EssbaseCluster-1_CalRptg_CalRptg","Account#"&amp;$A87&amp;";Period#"&amp;I$75&amp;";Year#"&amp;I$74&amp;";Scenario#"&amp;$C$1&amp;";Version#"&amp;$B$1&amp;";Total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7" s="498">
        <f>[1]!HsGetValue("EssbaseCluster-1_CalRptg_CalRptg","Account#"&amp;$A87&amp;";Period#"&amp;J$75&amp;";Year#"&amp;J$74&amp;";Scenario#"&amp;$C$1&amp;";Version#"&amp;$B$1&amp;";Total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7" s="498">
        <f>[1]!HsGetValue("EssbaseCluster-1_CalRptg_CalRptg","Account#"&amp;$A87&amp;";Period#"&amp;K$75&amp;";Year#"&amp;K$74&amp;";Scenario#"&amp;$C$1&amp;";Version#"&amp;$B$1&amp;";Total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7" s="498">
        <f>[1]!HsGetValue("EssbaseCluster-1_CalRptg_CalRptg","Account#"&amp;$A87&amp;";Period#"&amp;L$75&amp;";Year#"&amp;L$74&amp;";Scenario#"&amp;$C$1&amp;";Version#"&amp;$B$1&amp;";Total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7" s="498">
        <f>[1]!HsGetValue("EssbaseCluster-1_CalRptg_CalRptg","Account#"&amp;$A87&amp;";Period#"&amp;M$75&amp;";Year#"&amp;M$74&amp;";Scenario#"&amp;$C$1&amp;";Version#"&amp;$B$1&amp;";Total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7" s="498">
        <f>[1]!HsGetValue("EssbaseCluster-1_CalRptg_CalRptg","Account#"&amp;$A87&amp;";Period#"&amp;N$75&amp;";Year#"&amp;N$74&amp;";Scenario#"&amp;$C$1&amp;";Version#"&amp;$B$1&amp;";Total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7" s="498">
        <f>[1]!HsGetValue("EssbaseCluster-1_CalRptg_CalRptg","Account#"&amp;$A87&amp;";Period#"&amp;O$75&amp;";Year#"&amp;O$74&amp;";Scenario#"&amp;$C$1&amp;";Version#"&amp;$B$1&amp;";Total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7" s="498">
        <f>[1]!HsGetValue("EssbaseCluster-1_CalRptg_CalRptg","Account#"&amp;$A87&amp;";Period#"&amp;P$75&amp;";Year#"&amp;P$74&amp;";Scenario#"&amp;$C$1&amp;";Version#"&amp;$B$1&amp;";Total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7" s="498">
        <f>[1]!HsGetValue("EssbaseCluster-1_CalRptg_CalRptg","Account#"&amp;$A87&amp;";Period#"&amp;Q$75&amp;";Year#"&amp;Q$74&amp;";Scenario#"&amp;$C$1&amp;";Version#"&amp;$B$1&amp;";Total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7" s="498">
        <f>[1]!HsGetValue("EssbaseCluster-1_CalRptg_CalRptg","Account#"&amp;$A87&amp;";Period#"&amp;R$75&amp;";Year#"&amp;R$74&amp;";Scenario#"&amp;$C$1&amp;";Version#"&amp;$B$1&amp;";Total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8" spans="1:18">
      <c r="A88" s="487" t="s">
        <v>337</v>
      </c>
      <c r="B88" s="498">
        <f>[1]!HsGetValue("EssbaseCluster-1_CalRptg_CalRptg","Account#"&amp;$A88&amp;";Period#"&amp;B$75&amp;";Year#"&amp;B$74&amp;";Scenario#"&amp;$C$1&amp;";Version#"&amp;$B$1&amp;";Total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8" s="498">
        <f>[1]!HsGetValue("EssbaseCluster-1_CalRptg_CalRptg","Account#"&amp;$A88&amp;";Period#"&amp;C$75&amp;";Year#"&amp;C$74&amp;";Scenario#"&amp;$C$1&amp;";Version#"&amp;$B$1&amp;";Total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8" s="498">
        <f>[1]!HsGetValue("EssbaseCluster-1_CalRptg_CalRptg","Account#"&amp;$A88&amp;";Period#"&amp;D$75&amp;";Year#"&amp;D$74&amp;";Scenario#"&amp;$C$1&amp;";Version#"&amp;$B$1&amp;";Total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8" s="498">
        <f>[1]!HsGetValue("EssbaseCluster-1_CalRptg_CalRptg","Account#"&amp;$A88&amp;";Period#"&amp;E$75&amp;";Year#"&amp;E$74&amp;";Scenario#"&amp;$C$1&amp;";Version#"&amp;$B$1&amp;";Total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8" s="498">
        <f>[1]!HsGetValue("EssbaseCluster-1_CalRptg_CalRptg","Account#"&amp;$A88&amp;";Period#"&amp;F$75&amp;";Year#"&amp;F$74&amp;";Scenario#"&amp;$C$1&amp;";Version#"&amp;$B$1&amp;";Total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8" s="498">
        <f>[1]!HsGetValue("EssbaseCluster-1_CalRptg_CalRptg","Account#"&amp;$A88&amp;";Period#"&amp;G$75&amp;";Year#"&amp;G$74&amp;";Scenario#"&amp;$C$1&amp;";Version#"&amp;$B$1&amp;";Total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8" s="498">
        <f>[1]!HsGetValue("EssbaseCluster-1_CalRptg_CalRptg","Account#"&amp;$A88&amp;";Period#"&amp;H$75&amp;";Year#"&amp;H$74&amp;";Scenario#"&amp;$C$1&amp;";Version#"&amp;$B$1&amp;";Total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8" s="498">
        <f>[1]!HsGetValue("EssbaseCluster-1_CalRptg_CalRptg","Account#"&amp;$A88&amp;";Period#"&amp;I$75&amp;";Year#"&amp;I$74&amp;";Scenario#"&amp;$C$1&amp;";Version#"&amp;$B$1&amp;";Total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8" s="498">
        <f>[1]!HsGetValue("EssbaseCluster-1_CalRptg_CalRptg","Account#"&amp;$A88&amp;";Period#"&amp;J$75&amp;";Year#"&amp;J$74&amp;";Scenario#"&amp;$C$1&amp;";Version#"&amp;$B$1&amp;";Total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8" s="498">
        <f>[1]!HsGetValue("EssbaseCluster-1_CalRptg_CalRptg","Account#"&amp;$A88&amp;";Period#"&amp;K$75&amp;";Year#"&amp;K$74&amp;";Scenario#"&amp;$C$1&amp;";Version#"&amp;$B$1&amp;";Total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8" s="498">
        <f>[1]!HsGetValue("EssbaseCluster-1_CalRptg_CalRptg","Account#"&amp;$A88&amp;";Period#"&amp;L$75&amp;";Year#"&amp;L$74&amp;";Scenario#"&amp;$C$1&amp;";Version#"&amp;$B$1&amp;";Total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8" s="498">
        <f>[1]!HsGetValue("EssbaseCluster-1_CalRptg_CalRptg","Account#"&amp;$A88&amp;";Period#"&amp;M$75&amp;";Year#"&amp;M$74&amp;";Scenario#"&amp;$C$1&amp;";Version#"&amp;$B$1&amp;";Total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8" s="498">
        <f>[1]!HsGetValue("EssbaseCluster-1_CalRptg_CalRptg","Account#"&amp;$A88&amp;";Period#"&amp;N$75&amp;";Year#"&amp;N$74&amp;";Scenario#"&amp;$C$1&amp;";Version#"&amp;$B$1&amp;";Total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8" s="498">
        <f>[1]!HsGetValue("EssbaseCluster-1_CalRptg_CalRptg","Account#"&amp;$A88&amp;";Period#"&amp;O$75&amp;";Year#"&amp;O$74&amp;";Scenario#"&amp;$C$1&amp;";Version#"&amp;$B$1&amp;";Total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8" s="498">
        <f>[1]!HsGetValue("EssbaseCluster-1_CalRptg_CalRptg","Account#"&amp;$A88&amp;";Period#"&amp;P$75&amp;";Year#"&amp;P$74&amp;";Scenario#"&amp;$C$1&amp;";Version#"&amp;$B$1&amp;";Total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8" s="498">
        <f>[1]!HsGetValue("EssbaseCluster-1_CalRptg_CalRptg","Account#"&amp;$A88&amp;";Period#"&amp;Q$75&amp;";Year#"&amp;Q$74&amp;";Scenario#"&amp;$C$1&amp;";Version#"&amp;$B$1&amp;";Total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8" s="498">
        <f>[1]!HsGetValue("EssbaseCluster-1_CalRptg_CalRptg","Account#"&amp;$A88&amp;";Period#"&amp;R$75&amp;";Year#"&amp;R$74&amp;";Scenario#"&amp;$C$1&amp;";Version#"&amp;$B$1&amp;";Total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89" spans="1:18">
      <c r="A89" s="487" t="s">
        <v>338</v>
      </c>
      <c r="B89" s="498">
        <f>[1]!HsGetValue("EssbaseCluster-1_CalRptg_CalRptg","Account#"&amp;$A89&amp;";Period#"&amp;B$75&amp;";Year#"&amp;B$74&amp;";Scenario#"&amp;$C$1&amp;";Version#"&amp;$B$1&amp;";Total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89" s="498">
        <f>[1]!HsGetValue("EssbaseCluster-1_CalRptg_CalRptg","Account#"&amp;$A89&amp;";Period#"&amp;C$75&amp;";Year#"&amp;C$74&amp;";Scenario#"&amp;$C$1&amp;";Version#"&amp;$B$1&amp;";Total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89" s="498">
        <f>[1]!HsGetValue("EssbaseCluster-1_CalRptg_CalRptg","Account#"&amp;$A89&amp;";Period#"&amp;D$75&amp;";Year#"&amp;D$74&amp;";Scenario#"&amp;$C$1&amp;";Version#"&amp;$B$1&amp;";Total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89" s="498">
        <f>[1]!HsGetValue("EssbaseCluster-1_CalRptg_CalRptg","Account#"&amp;$A89&amp;";Period#"&amp;E$75&amp;";Year#"&amp;E$74&amp;";Scenario#"&amp;$C$1&amp;";Version#"&amp;$B$1&amp;";Total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89" s="498">
        <f>[1]!HsGetValue("EssbaseCluster-1_CalRptg_CalRptg","Account#"&amp;$A89&amp;";Period#"&amp;F$75&amp;";Year#"&amp;F$74&amp;";Scenario#"&amp;$C$1&amp;";Version#"&amp;$B$1&amp;";Total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89" s="498">
        <f>[1]!HsGetValue("EssbaseCluster-1_CalRptg_CalRptg","Account#"&amp;$A89&amp;";Period#"&amp;G$75&amp;";Year#"&amp;G$74&amp;";Scenario#"&amp;$C$1&amp;";Version#"&amp;$B$1&amp;";Total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89" s="498">
        <f>[1]!HsGetValue("EssbaseCluster-1_CalRptg_CalRptg","Account#"&amp;$A89&amp;";Period#"&amp;H$75&amp;";Year#"&amp;H$74&amp;";Scenario#"&amp;$C$1&amp;";Version#"&amp;$B$1&amp;";Total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89" s="498">
        <f>[1]!HsGetValue("EssbaseCluster-1_CalRptg_CalRptg","Account#"&amp;$A89&amp;";Period#"&amp;I$75&amp;";Year#"&amp;I$74&amp;";Scenario#"&amp;$C$1&amp;";Version#"&amp;$B$1&amp;";Total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89" s="498">
        <f>[1]!HsGetValue("EssbaseCluster-1_CalRptg_CalRptg","Account#"&amp;$A89&amp;";Period#"&amp;J$75&amp;";Year#"&amp;J$74&amp;";Scenario#"&amp;$C$1&amp;";Version#"&amp;$B$1&amp;";Total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89" s="498">
        <f>[1]!HsGetValue("EssbaseCluster-1_CalRptg_CalRptg","Account#"&amp;$A89&amp;";Period#"&amp;K$75&amp;";Year#"&amp;K$74&amp;";Scenario#"&amp;$C$1&amp;";Version#"&amp;$B$1&amp;";Total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89" s="498">
        <f>[1]!HsGetValue("EssbaseCluster-1_CalRptg_CalRptg","Account#"&amp;$A89&amp;";Period#"&amp;L$75&amp;";Year#"&amp;L$74&amp;";Scenario#"&amp;$C$1&amp;";Version#"&amp;$B$1&amp;";Total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89" s="498">
        <f>[1]!HsGetValue("EssbaseCluster-1_CalRptg_CalRptg","Account#"&amp;$A89&amp;";Period#"&amp;M$75&amp;";Year#"&amp;M$74&amp;";Scenario#"&amp;$C$1&amp;";Version#"&amp;$B$1&amp;";Total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89" s="498">
        <f>[1]!HsGetValue("EssbaseCluster-1_CalRptg_CalRptg","Account#"&amp;$A89&amp;";Period#"&amp;N$75&amp;";Year#"&amp;N$74&amp;";Scenario#"&amp;$C$1&amp;";Version#"&amp;$B$1&amp;";Total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89" s="498">
        <f>[1]!HsGetValue("EssbaseCluster-1_CalRptg_CalRptg","Account#"&amp;$A89&amp;";Period#"&amp;O$75&amp;";Year#"&amp;O$74&amp;";Scenario#"&amp;$C$1&amp;";Version#"&amp;$B$1&amp;";Total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89" s="498">
        <f>[1]!HsGetValue("EssbaseCluster-1_CalRptg_CalRptg","Account#"&amp;$A89&amp;";Period#"&amp;P$75&amp;";Year#"&amp;P$74&amp;";Scenario#"&amp;$C$1&amp;";Version#"&amp;$B$1&amp;";Total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89" s="498">
        <f>[1]!HsGetValue("EssbaseCluster-1_CalRptg_CalRptg","Account#"&amp;$A89&amp;";Period#"&amp;Q$75&amp;";Year#"&amp;Q$74&amp;";Scenario#"&amp;$C$1&amp;";Version#"&amp;$B$1&amp;";Total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89" s="498">
        <f>[1]!HsGetValue("EssbaseCluster-1_CalRptg_CalRptg","Account#"&amp;$A89&amp;";Period#"&amp;R$75&amp;";Year#"&amp;R$74&amp;";Scenario#"&amp;$C$1&amp;";Version#"&amp;$B$1&amp;";Total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0" spans="1:18">
      <c r="A90" s="487" t="s">
        <v>339</v>
      </c>
      <c r="B90" s="498">
        <f>[1]!HsGetValue("EssbaseCluster-1_CalRptg_CalRptg","Account#"&amp;$A90&amp;";Period#"&amp;B$75&amp;";Year#"&amp;B$74&amp;";Scenario#"&amp;$C$1&amp;";Version#"&amp;$B$1&amp;";Total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0" s="498">
        <f>[1]!HsGetValue("EssbaseCluster-1_CalRptg_CalRptg","Account#"&amp;$A90&amp;";Period#"&amp;C$75&amp;";Year#"&amp;C$74&amp;";Scenario#"&amp;$C$1&amp;";Version#"&amp;$B$1&amp;";Total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0" s="498">
        <f>[1]!HsGetValue("EssbaseCluster-1_CalRptg_CalRptg","Account#"&amp;$A90&amp;";Period#"&amp;D$75&amp;";Year#"&amp;D$74&amp;";Scenario#"&amp;$C$1&amp;";Version#"&amp;$B$1&amp;";Total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90" s="498">
        <f>[1]!HsGetValue("EssbaseCluster-1_CalRptg_CalRptg","Account#"&amp;$A90&amp;";Period#"&amp;E$75&amp;";Year#"&amp;E$74&amp;";Scenario#"&amp;$C$1&amp;";Version#"&amp;$B$1&amp;";Total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90" s="498">
        <f>[1]!HsGetValue("EssbaseCluster-1_CalRptg_CalRptg","Account#"&amp;$A90&amp;";Period#"&amp;F$75&amp;";Year#"&amp;F$74&amp;";Scenario#"&amp;$C$1&amp;";Version#"&amp;$B$1&amp;";Total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0" s="498">
        <f>[1]!HsGetValue("EssbaseCluster-1_CalRptg_CalRptg","Account#"&amp;$A90&amp;";Period#"&amp;G$75&amp;";Year#"&amp;G$74&amp;";Scenario#"&amp;$C$1&amp;";Version#"&amp;$B$1&amp;";Total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0" s="498">
        <f>[1]!HsGetValue("EssbaseCluster-1_CalRptg_CalRptg","Account#"&amp;$A90&amp;";Period#"&amp;H$75&amp;";Year#"&amp;H$74&amp;";Scenario#"&amp;$C$1&amp;";Version#"&amp;$B$1&amp;";Total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0" s="498">
        <f>[1]!HsGetValue("EssbaseCluster-1_CalRptg_CalRptg","Account#"&amp;$A90&amp;";Period#"&amp;I$75&amp;";Year#"&amp;I$74&amp;";Scenario#"&amp;$C$1&amp;";Version#"&amp;$B$1&amp;";Total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90" s="498">
        <f>[1]!HsGetValue("EssbaseCluster-1_CalRptg_CalRptg","Account#"&amp;$A90&amp;";Period#"&amp;J$75&amp;";Year#"&amp;J$74&amp;";Scenario#"&amp;$C$1&amp;";Version#"&amp;$B$1&amp;";Total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0" s="498">
        <f>[1]!HsGetValue("EssbaseCluster-1_CalRptg_CalRptg","Account#"&amp;$A90&amp;";Period#"&amp;K$75&amp;";Year#"&amp;K$74&amp;";Scenario#"&amp;$C$1&amp;";Version#"&amp;$B$1&amp;";Total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0" s="498">
        <f>[1]!HsGetValue("EssbaseCluster-1_CalRptg_CalRptg","Account#"&amp;$A90&amp;";Period#"&amp;L$75&amp;";Year#"&amp;L$74&amp;";Scenario#"&amp;$C$1&amp;";Version#"&amp;$B$1&amp;";Total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0" s="498">
        <f>[1]!HsGetValue("EssbaseCluster-1_CalRptg_CalRptg","Account#"&amp;$A90&amp;";Period#"&amp;M$75&amp;";Year#"&amp;M$74&amp;";Scenario#"&amp;$C$1&amp;";Version#"&amp;$B$1&amp;";Total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0" s="498">
        <f>[1]!HsGetValue("EssbaseCluster-1_CalRptg_CalRptg","Account#"&amp;$A90&amp;";Period#"&amp;N$75&amp;";Year#"&amp;N$74&amp;";Scenario#"&amp;$C$1&amp;";Version#"&amp;$B$1&amp;";Total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0" s="498">
        <f>[1]!HsGetValue("EssbaseCluster-1_CalRptg_CalRptg","Account#"&amp;$A90&amp;";Period#"&amp;O$75&amp;";Year#"&amp;O$74&amp;";Scenario#"&amp;$C$1&amp;";Version#"&amp;$B$1&amp;";Total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0" s="498">
        <f>[1]!HsGetValue("EssbaseCluster-1_CalRptg_CalRptg","Account#"&amp;$A90&amp;";Period#"&amp;P$75&amp;";Year#"&amp;P$74&amp;";Scenario#"&amp;$C$1&amp;";Version#"&amp;$B$1&amp;";Total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0" s="498">
        <f>[1]!HsGetValue("EssbaseCluster-1_CalRptg_CalRptg","Account#"&amp;$A90&amp;";Period#"&amp;Q$75&amp;";Year#"&amp;Q$74&amp;";Scenario#"&amp;$C$1&amp;";Version#"&amp;$B$1&amp;";Total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0" s="498">
        <f>[1]!HsGetValue("EssbaseCluster-1_CalRptg_CalRptg","Account#"&amp;$A90&amp;";Period#"&amp;R$75&amp;";Year#"&amp;R$74&amp;";Scenario#"&amp;$C$1&amp;";Version#"&amp;$B$1&amp;";Total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1" spans="1:18">
      <c r="A91" s="487" t="s">
        <v>327</v>
      </c>
      <c r="B91" s="498">
        <f>[1]!HsGetValue("EssbaseCluster-1_CalRptg_CalRptg","Account#"&amp;$A91&amp;";Period#"&amp;B$75&amp;";Year#"&amp;B$74&amp;";Scenario#"&amp;$C$1&amp;";Version#"&amp;$B$1&amp;";Total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1" s="498">
        <f>[1]!HsGetValue("EssbaseCluster-1_CalRptg_CalRptg","Account#"&amp;$A91&amp;";Period#"&amp;C$75&amp;";Year#"&amp;C$74&amp;";Scenario#"&amp;$C$1&amp;";Version#"&amp;$B$1&amp;";Total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1" s="498">
        <f>[1]!HsGetValue("EssbaseCluster-1_CalRptg_CalRptg","Account#"&amp;$A91&amp;";Period#"&amp;D$75&amp;";Year#"&amp;D$74&amp;";Scenario#"&amp;$C$1&amp;";Version#"&amp;$B$1&amp;";Total Entity#"&amp;$A$72&amp;";Fund#"&amp;$B$72&amp;";Chart1#"&amp;$F$72&amp;";Chart2#"&amp;$G$72&amp;";Time_Series#"&amp;$I$1&amp;"")</f>
        <v>6205.79</v>
      </c>
      <c r="E91" s="498">
        <f>[1]!HsGetValue("EssbaseCluster-1_CalRptg_CalRptg","Account#"&amp;$A91&amp;";Period#"&amp;E$75&amp;";Year#"&amp;E$74&amp;";Scenario#"&amp;$C$1&amp;";Version#"&amp;$B$1&amp;";Total Entity#"&amp;$A$72&amp;";Fund#"&amp;$B$72&amp;";Chart1#"&amp;$F$72&amp;";Chart2#"&amp;$G$72&amp;";Time_Series#"&amp;$I$1&amp;"")</f>
        <v>6205.79</v>
      </c>
      <c r="F91" s="498">
        <f>[1]!HsGetValue("EssbaseCluster-1_CalRptg_CalRptg","Account#"&amp;$A91&amp;";Period#"&amp;F$75&amp;";Year#"&amp;F$74&amp;";Scenario#"&amp;$C$1&amp;";Version#"&amp;$B$1&amp;";Total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1" s="498">
        <f>[1]!HsGetValue("EssbaseCluster-1_CalRptg_CalRptg","Account#"&amp;$A91&amp;";Period#"&amp;G$75&amp;";Year#"&amp;G$74&amp;";Scenario#"&amp;$C$1&amp;";Version#"&amp;$B$1&amp;";Total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1" s="498">
        <f>[1]!HsGetValue("EssbaseCluster-1_CalRptg_CalRptg","Account#"&amp;$A91&amp;";Period#"&amp;H$75&amp;";Year#"&amp;H$74&amp;";Scenario#"&amp;$C$1&amp;";Version#"&amp;$B$1&amp;";Total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1" s="498">
        <f>[1]!HsGetValue("EssbaseCluster-1_CalRptg_CalRptg","Account#"&amp;$A91&amp;";Period#"&amp;I$75&amp;";Year#"&amp;I$74&amp;";Scenario#"&amp;$C$1&amp;";Version#"&amp;$B$1&amp;";Total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91" s="498">
        <f>[1]!HsGetValue("EssbaseCluster-1_CalRptg_CalRptg","Account#"&amp;$A91&amp;";Period#"&amp;J$75&amp;";Year#"&amp;J$74&amp;";Scenario#"&amp;$C$1&amp;";Version#"&amp;$B$1&amp;";Total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1" s="498">
        <f>[1]!HsGetValue("EssbaseCluster-1_CalRptg_CalRptg","Account#"&amp;$A91&amp;";Period#"&amp;K$75&amp;";Year#"&amp;K$74&amp;";Scenario#"&amp;$C$1&amp;";Version#"&amp;$B$1&amp;";Total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1" s="498">
        <f>[1]!HsGetValue("EssbaseCluster-1_CalRptg_CalRptg","Account#"&amp;$A91&amp;";Period#"&amp;L$75&amp;";Year#"&amp;L$74&amp;";Scenario#"&amp;$C$1&amp;";Version#"&amp;$B$1&amp;";Total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1" s="498">
        <f>[1]!HsGetValue("EssbaseCluster-1_CalRptg_CalRptg","Account#"&amp;$A91&amp;";Period#"&amp;M$75&amp;";Year#"&amp;M$74&amp;";Scenario#"&amp;$C$1&amp;";Version#"&amp;$B$1&amp;";Total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1" s="498">
        <f>[1]!HsGetValue("EssbaseCluster-1_CalRptg_CalRptg","Account#"&amp;$A91&amp;";Period#"&amp;N$75&amp;";Year#"&amp;N$74&amp;";Scenario#"&amp;$C$1&amp;";Version#"&amp;$B$1&amp;";Total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1" s="498">
        <f>[1]!HsGetValue("EssbaseCluster-1_CalRptg_CalRptg","Account#"&amp;$A91&amp;";Period#"&amp;O$75&amp;";Year#"&amp;O$74&amp;";Scenario#"&amp;$C$1&amp;";Version#"&amp;$B$1&amp;";Total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1" s="498">
        <f>[1]!HsGetValue("EssbaseCluster-1_CalRptg_CalRptg","Account#"&amp;$A91&amp;";Period#"&amp;P$75&amp;";Year#"&amp;P$74&amp;";Scenario#"&amp;$C$1&amp;";Version#"&amp;$B$1&amp;";Total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1" s="498">
        <f>[1]!HsGetValue("EssbaseCluster-1_CalRptg_CalRptg","Account#"&amp;$A91&amp;";Period#"&amp;Q$75&amp;";Year#"&amp;Q$74&amp;";Scenario#"&amp;$C$1&amp;";Version#"&amp;$B$1&amp;";Total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1" s="498">
        <f>[1]!HsGetValue("EssbaseCluster-1_CalRptg_CalRptg","Account#"&amp;$A91&amp;";Period#"&amp;R$75&amp;";Year#"&amp;R$74&amp;";Scenario#"&amp;$C$1&amp;";Version#"&amp;$B$1&amp;";Total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2" spans="1:18">
      <c r="A92" s="487" t="s">
        <v>328</v>
      </c>
      <c r="B92" s="498">
        <f>[1]!HsGetValue("EssbaseCluster-1_CalRptg_CalRptg","Account#"&amp;$A92&amp;";Period#"&amp;B$75&amp;";Year#"&amp;B$74&amp;";Scenario#"&amp;$C$1&amp;";Version#"&amp;$B$1&amp;";Total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2" s="498">
        <f>[1]!HsGetValue("EssbaseCluster-1_CalRptg_CalRptg","Account#"&amp;$A92&amp;";Period#"&amp;C$75&amp;";Year#"&amp;C$74&amp;";Scenario#"&amp;$C$1&amp;";Version#"&amp;$B$1&amp;";Total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2" s="498">
        <f>[1]!HsGetValue("EssbaseCluster-1_CalRptg_CalRptg","Account#"&amp;$A92&amp;";Period#"&amp;D$75&amp;";Year#"&amp;D$74&amp;";Scenario#"&amp;$C$1&amp;";Version#"&amp;$B$1&amp;";Total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92" s="498">
        <f>[1]!HsGetValue("EssbaseCluster-1_CalRptg_CalRptg","Account#"&amp;$A92&amp;";Period#"&amp;E$75&amp;";Year#"&amp;E$74&amp;";Scenario#"&amp;$C$1&amp;";Version#"&amp;$B$1&amp;";Total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92" s="498">
        <f>[1]!HsGetValue("EssbaseCluster-1_CalRptg_CalRptg","Account#"&amp;$A92&amp;";Period#"&amp;F$75&amp;";Year#"&amp;F$74&amp;";Scenario#"&amp;$C$1&amp;";Version#"&amp;$B$1&amp;";Total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2" s="498">
        <f>[1]!HsGetValue("EssbaseCluster-1_CalRptg_CalRptg","Account#"&amp;$A92&amp;";Period#"&amp;G$75&amp;";Year#"&amp;G$74&amp;";Scenario#"&amp;$C$1&amp;";Version#"&amp;$B$1&amp;";Total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2" s="498">
        <f>[1]!HsGetValue("EssbaseCluster-1_CalRptg_CalRptg","Account#"&amp;$A92&amp;";Period#"&amp;H$75&amp;";Year#"&amp;H$74&amp;";Scenario#"&amp;$C$1&amp;";Version#"&amp;$B$1&amp;";Total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2" s="498">
        <f>[1]!HsGetValue("EssbaseCluster-1_CalRptg_CalRptg","Account#"&amp;$A92&amp;";Period#"&amp;I$75&amp;";Year#"&amp;I$74&amp;";Scenario#"&amp;$C$1&amp;";Version#"&amp;$B$1&amp;";Total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92" s="498">
        <f>[1]!HsGetValue("EssbaseCluster-1_CalRptg_CalRptg","Account#"&amp;$A92&amp;";Period#"&amp;J$75&amp;";Year#"&amp;J$74&amp;";Scenario#"&amp;$C$1&amp;";Version#"&amp;$B$1&amp;";Total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2" s="498">
        <f>[1]!HsGetValue("EssbaseCluster-1_CalRptg_CalRptg","Account#"&amp;$A92&amp;";Period#"&amp;K$75&amp;";Year#"&amp;K$74&amp;";Scenario#"&amp;$C$1&amp;";Version#"&amp;$B$1&amp;";Total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2" s="498">
        <f>[1]!HsGetValue("EssbaseCluster-1_CalRptg_CalRptg","Account#"&amp;$A92&amp;";Period#"&amp;L$75&amp;";Year#"&amp;L$74&amp;";Scenario#"&amp;$C$1&amp;";Version#"&amp;$B$1&amp;";Total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2" s="498">
        <f>[1]!HsGetValue("EssbaseCluster-1_CalRptg_CalRptg","Account#"&amp;$A92&amp;";Period#"&amp;M$75&amp;";Year#"&amp;M$74&amp;";Scenario#"&amp;$C$1&amp;";Version#"&amp;$B$1&amp;";Total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2" s="498">
        <f>[1]!HsGetValue("EssbaseCluster-1_CalRptg_CalRptg","Account#"&amp;$A92&amp;";Period#"&amp;N$75&amp;";Year#"&amp;N$74&amp;";Scenario#"&amp;$C$1&amp;";Version#"&amp;$B$1&amp;";Total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2" s="498">
        <f>[1]!HsGetValue("EssbaseCluster-1_CalRptg_CalRptg","Account#"&amp;$A92&amp;";Period#"&amp;O$75&amp;";Year#"&amp;O$74&amp;";Scenario#"&amp;$C$1&amp;";Version#"&amp;$B$1&amp;";Total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2" s="498">
        <f>[1]!HsGetValue("EssbaseCluster-1_CalRptg_CalRptg","Account#"&amp;$A92&amp;";Period#"&amp;P$75&amp;";Year#"&amp;P$74&amp;";Scenario#"&amp;$C$1&amp;";Version#"&amp;$B$1&amp;";Total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2" s="498">
        <f>[1]!HsGetValue("EssbaseCluster-1_CalRptg_CalRptg","Account#"&amp;$A92&amp;";Period#"&amp;Q$75&amp;";Year#"&amp;Q$74&amp;";Scenario#"&amp;$C$1&amp;";Version#"&amp;$B$1&amp;";Total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2" s="498">
        <f>[1]!HsGetValue("EssbaseCluster-1_CalRptg_CalRptg","Account#"&amp;$A92&amp;";Period#"&amp;R$75&amp;";Year#"&amp;R$74&amp;";Scenario#"&amp;$C$1&amp;";Version#"&amp;$B$1&amp;";Total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3" spans="1:18">
      <c r="A93" s="487" t="s">
        <v>323</v>
      </c>
      <c r="B93" s="498">
        <f>[1]!HsGetValue("EssbaseCluster-1_CalRptg_CalRptg","Account#"&amp;$A93&amp;";Period#"&amp;B$75&amp;";Year#"&amp;B$74&amp;";Scenario#"&amp;$C$1&amp;";Version#"&amp;$B$1&amp;";Total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3" s="498">
        <f>[1]!HsGetValue("EssbaseCluster-1_CalRptg_CalRptg","Account#"&amp;$A93&amp;";Period#"&amp;C$75&amp;";Year#"&amp;C$74&amp;";Scenario#"&amp;$C$1&amp;";Version#"&amp;$B$1&amp;";Total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3" s="498">
        <f>[1]!HsGetValue("EssbaseCluster-1_CalRptg_CalRptg","Account#"&amp;$A93&amp;";Period#"&amp;D$75&amp;";Year#"&amp;D$74&amp;";Scenario#"&amp;$C$1&amp;";Version#"&amp;$B$1&amp;";Total Entity#"&amp;$A$72&amp;";Fund#"&amp;$B$72&amp;";Chart1#"&amp;$F$72&amp;";Chart2#"&amp;$G$72&amp;";Time_Series#"&amp;$I$1&amp;"")</f>
        <v>45459.01</v>
      </c>
      <c r="E93" s="498">
        <f>[1]!HsGetValue("EssbaseCluster-1_CalRptg_CalRptg","Account#"&amp;$A93&amp;";Period#"&amp;E$75&amp;";Year#"&amp;E$74&amp;";Scenario#"&amp;$C$1&amp;";Version#"&amp;$B$1&amp;";Total Entity#"&amp;$A$72&amp;";Fund#"&amp;$B$72&amp;";Chart1#"&amp;$F$72&amp;";Chart2#"&amp;$G$72&amp;";Time_Series#"&amp;$I$1&amp;"")</f>
        <v>45459.01</v>
      </c>
      <c r="F93" s="498">
        <f>[1]!HsGetValue("EssbaseCluster-1_CalRptg_CalRptg","Account#"&amp;$A93&amp;";Period#"&amp;F$75&amp;";Year#"&amp;F$74&amp;";Scenario#"&amp;$C$1&amp;";Version#"&amp;$B$1&amp;";Total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3" s="498">
        <f>[1]!HsGetValue("EssbaseCluster-1_CalRptg_CalRptg","Account#"&amp;$A93&amp;";Period#"&amp;G$75&amp;";Year#"&amp;G$74&amp;";Scenario#"&amp;$C$1&amp;";Version#"&amp;$B$1&amp;";Total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3" s="498">
        <f>[1]!HsGetValue("EssbaseCluster-1_CalRptg_CalRptg","Account#"&amp;$A93&amp;";Period#"&amp;H$75&amp;";Year#"&amp;H$74&amp;";Scenario#"&amp;$C$1&amp;";Version#"&amp;$B$1&amp;";Total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3" s="498">
        <f>[1]!HsGetValue("EssbaseCluster-1_CalRptg_CalRptg","Account#"&amp;$A93&amp;";Period#"&amp;I$75&amp;";Year#"&amp;I$74&amp;";Scenario#"&amp;$C$1&amp;";Version#"&amp;$B$1&amp;";Total Entity#"&amp;$A$72&amp;";Fund#"&amp;$B$72&amp;";Chart1#"&amp;$F$72&amp;";Chart2#"&amp;$G$72&amp;";Time_Series#"&amp;$I$1&amp;"")</f>
        <v>10603.23</v>
      </c>
      <c r="J93" s="498">
        <f>[1]!HsGetValue("EssbaseCluster-1_CalRptg_CalRptg","Account#"&amp;$A93&amp;";Period#"&amp;J$75&amp;";Year#"&amp;J$74&amp;";Scenario#"&amp;$C$1&amp;";Version#"&amp;$B$1&amp;";Total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3" s="498">
        <f>[1]!HsGetValue("EssbaseCluster-1_CalRptg_CalRptg","Account#"&amp;$A93&amp;";Period#"&amp;K$75&amp;";Year#"&amp;K$74&amp;";Scenario#"&amp;$C$1&amp;";Version#"&amp;$B$1&amp;";Total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3" s="498">
        <f>[1]!HsGetValue("EssbaseCluster-1_CalRptg_CalRptg","Account#"&amp;$A93&amp;";Period#"&amp;L$75&amp;";Year#"&amp;L$74&amp;";Scenario#"&amp;$C$1&amp;";Version#"&amp;$B$1&amp;";Total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3" s="498">
        <f>[1]!HsGetValue("EssbaseCluster-1_CalRptg_CalRptg","Account#"&amp;$A93&amp;";Period#"&amp;M$75&amp;";Year#"&amp;M$74&amp;";Scenario#"&amp;$C$1&amp;";Version#"&amp;$B$1&amp;";Total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3" s="498">
        <f>[1]!HsGetValue("EssbaseCluster-1_CalRptg_CalRptg","Account#"&amp;$A93&amp;";Period#"&amp;N$75&amp;";Year#"&amp;N$74&amp;";Scenario#"&amp;$C$1&amp;";Version#"&amp;$B$1&amp;";Total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3" s="498">
        <f>[1]!HsGetValue("EssbaseCluster-1_CalRptg_CalRptg","Account#"&amp;$A93&amp;";Period#"&amp;O$75&amp;";Year#"&amp;O$74&amp;";Scenario#"&amp;$C$1&amp;";Version#"&amp;$B$1&amp;";Total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3" s="498">
        <f>[1]!HsGetValue("EssbaseCluster-1_CalRptg_CalRptg","Account#"&amp;$A93&amp;";Period#"&amp;P$75&amp;";Year#"&amp;P$74&amp;";Scenario#"&amp;$C$1&amp;";Version#"&amp;$B$1&amp;";Total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3" s="498">
        <f>[1]!HsGetValue("EssbaseCluster-1_CalRptg_CalRptg","Account#"&amp;$A93&amp;";Period#"&amp;Q$75&amp;";Year#"&amp;Q$74&amp;";Scenario#"&amp;$C$1&amp;";Version#"&amp;$B$1&amp;";Total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3" s="498">
        <f>[1]!HsGetValue("EssbaseCluster-1_CalRptg_CalRptg","Account#"&amp;$A93&amp;";Period#"&amp;R$75&amp;";Year#"&amp;R$74&amp;";Scenario#"&amp;$C$1&amp;";Version#"&amp;$B$1&amp;";Total Entity#"&amp;$A$72&amp;";Fund#"&amp;$B$72&amp;";Chart1#"&amp;$F$72&amp;";Chart2#"&amp;$G$72&amp;";Time_Series#"&amp;$I$1&amp;"")</f>
        <v>10603.23</v>
      </c>
    </row>
    <row r="94" spans="1:18">
      <c r="A94" s="487" t="s">
        <v>324</v>
      </c>
      <c r="B94" s="498">
        <f>[1]!HsGetValue("EssbaseCluster-1_CalRptg_CalRptg","Account#"&amp;$A94&amp;";Period#"&amp;B$75&amp;";Year#"&amp;B$74&amp;";Scenario#"&amp;$C$1&amp;";Version#"&amp;$B$1&amp;";Total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4" s="498">
        <f>[1]!HsGetValue("EssbaseCluster-1_CalRptg_CalRptg","Account#"&amp;$A94&amp;";Period#"&amp;C$75&amp;";Year#"&amp;C$74&amp;";Scenario#"&amp;$C$1&amp;";Version#"&amp;$B$1&amp;";Total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4" s="498">
        <f>[1]!HsGetValue("EssbaseCluster-1_CalRptg_CalRptg","Account#"&amp;$A94&amp;";Period#"&amp;D$75&amp;";Year#"&amp;D$74&amp;";Scenario#"&amp;$C$1&amp;";Version#"&amp;$B$1&amp;";Total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94" s="498">
        <f>[1]!HsGetValue("EssbaseCluster-1_CalRptg_CalRptg","Account#"&amp;$A94&amp;";Period#"&amp;E$75&amp;";Year#"&amp;E$74&amp;";Scenario#"&amp;$C$1&amp;";Version#"&amp;$B$1&amp;";Total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94" s="498">
        <f>[1]!HsGetValue("EssbaseCluster-1_CalRptg_CalRptg","Account#"&amp;$A94&amp;";Period#"&amp;F$75&amp;";Year#"&amp;F$74&amp;";Scenario#"&amp;$C$1&amp;";Version#"&amp;$B$1&amp;";Total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4" s="498">
        <f>[1]!HsGetValue("EssbaseCluster-1_CalRptg_CalRptg","Account#"&amp;$A94&amp;";Period#"&amp;G$75&amp;";Year#"&amp;G$74&amp;";Scenario#"&amp;$C$1&amp;";Version#"&amp;$B$1&amp;";Total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4" s="498">
        <f>[1]!HsGetValue("EssbaseCluster-1_CalRptg_CalRptg","Account#"&amp;$A94&amp;";Period#"&amp;H$75&amp;";Year#"&amp;H$74&amp;";Scenario#"&amp;$C$1&amp;";Version#"&amp;$B$1&amp;";Total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4" s="498">
        <f>[1]!HsGetValue("EssbaseCluster-1_CalRptg_CalRptg","Account#"&amp;$A94&amp;";Period#"&amp;I$75&amp;";Year#"&amp;I$74&amp;";Scenario#"&amp;$C$1&amp;";Version#"&amp;$B$1&amp;";Total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94" s="498">
        <f>[1]!HsGetValue("EssbaseCluster-1_CalRptg_CalRptg","Account#"&amp;$A94&amp;";Period#"&amp;J$75&amp;";Year#"&amp;J$74&amp;";Scenario#"&amp;$C$1&amp;";Version#"&amp;$B$1&amp;";Total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4" s="498">
        <f>[1]!HsGetValue("EssbaseCluster-1_CalRptg_CalRptg","Account#"&amp;$A94&amp;";Period#"&amp;K$75&amp;";Year#"&amp;K$74&amp;";Scenario#"&amp;$C$1&amp;";Version#"&amp;$B$1&amp;";Total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4" s="498">
        <f>[1]!HsGetValue("EssbaseCluster-1_CalRptg_CalRptg","Account#"&amp;$A94&amp;";Period#"&amp;L$75&amp;";Year#"&amp;L$74&amp;";Scenario#"&amp;$C$1&amp;";Version#"&amp;$B$1&amp;";Total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4" s="498">
        <f>[1]!HsGetValue("EssbaseCluster-1_CalRptg_CalRptg","Account#"&amp;$A94&amp;";Period#"&amp;M$75&amp;";Year#"&amp;M$74&amp;";Scenario#"&amp;$C$1&amp;";Version#"&amp;$B$1&amp;";Total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4" s="498">
        <f>[1]!HsGetValue("EssbaseCluster-1_CalRptg_CalRptg","Account#"&amp;$A94&amp;";Period#"&amp;N$75&amp;";Year#"&amp;N$74&amp;";Scenario#"&amp;$C$1&amp;";Version#"&amp;$B$1&amp;";Total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4" s="498">
        <f>[1]!HsGetValue("EssbaseCluster-1_CalRptg_CalRptg","Account#"&amp;$A94&amp;";Period#"&amp;O$75&amp;";Year#"&amp;O$74&amp;";Scenario#"&amp;$C$1&amp;";Version#"&amp;$B$1&amp;";Total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4" s="498">
        <f>[1]!HsGetValue("EssbaseCluster-1_CalRptg_CalRptg","Account#"&amp;$A94&amp;";Period#"&amp;P$75&amp;";Year#"&amp;P$74&amp;";Scenario#"&amp;$C$1&amp;";Version#"&amp;$B$1&amp;";Total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4" s="498">
        <f>[1]!HsGetValue("EssbaseCluster-1_CalRptg_CalRptg","Account#"&amp;$A94&amp;";Period#"&amp;Q$75&amp;";Year#"&amp;Q$74&amp;";Scenario#"&amp;$C$1&amp;";Version#"&amp;$B$1&amp;";Total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4" s="498">
        <f>[1]!HsGetValue("EssbaseCluster-1_CalRptg_CalRptg","Account#"&amp;$A94&amp;";Period#"&amp;R$75&amp;";Year#"&amp;R$74&amp;";Scenario#"&amp;$C$1&amp;";Version#"&amp;$B$1&amp;";Total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5" spans="1:18">
      <c r="A95" s="487" t="s">
        <v>321</v>
      </c>
      <c r="B95" s="498">
        <f>[1]!HsGetValue("EssbaseCluster-1_CalRptg_CalRptg","Account#"&amp;$A95&amp;";Period#"&amp;B$75&amp;";Year#"&amp;B$74&amp;";Scenario#"&amp;$C$1&amp;";Version#"&amp;$B$1&amp;";Total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5" s="498">
        <f>[1]!HsGetValue("EssbaseCluster-1_CalRptg_CalRptg","Account#"&amp;$A95&amp;";Period#"&amp;C$75&amp;";Year#"&amp;C$74&amp;";Scenario#"&amp;$C$1&amp;";Version#"&amp;$B$1&amp;";Total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5" s="498">
        <f>[1]!HsGetValue("EssbaseCluster-1_CalRptg_CalRptg","Account#"&amp;$A95&amp;";Period#"&amp;D$75&amp;";Year#"&amp;D$74&amp;";Scenario#"&amp;$C$1&amp;";Version#"&amp;$B$1&amp;";Total Entity#"&amp;$A$72&amp;";Fund#"&amp;$B$72&amp;";Chart1#"&amp;$F$72&amp;";Chart2#"&amp;$G$72&amp;";Time_Series#"&amp;$I$1&amp;"")</f>
        <v>45459.01</v>
      </c>
      <c r="E95" s="498">
        <f>[1]!HsGetValue("EssbaseCluster-1_CalRptg_CalRptg","Account#"&amp;$A95&amp;";Period#"&amp;E$75&amp;";Year#"&amp;E$74&amp;";Scenario#"&amp;$C$1&amp;";Version#"&amp;$B$1&amp;";Total Entity#"&amp;$A$72&amp;";Fund#"&amp;$B$72&amp;";Chart1#"&amp;$F$72&amp;";Chart2#"&amp;$G$72&amp;";Time_Series#"&amp;$I$1&amp;"")</f>
        <v>45459.01</v>
      </c>
      <c r="F95" s="498">
        <f>[1]!HsGetValue("EssbaseCluster-1_CalRptg_CalRptg","Account#"&amp;$A95&amp;";Period#"&amp;F$75&amp;";Year#"&amp;F$74&amp;";Scenario#"&amp;$C$1&amp;";Version#"&amp;$B$1&amp;";Total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5" s="498">
        <f>[1]!HsGetValue("EssbaseCluster-1_CalRptg_CalRptg","Account#"&amp;$A95&amp;";Period#"&amp;G$75&amp;";Year#"&amp;G$74&amp;";Scenario#"&amp;$C$1&amp;";Version#"&amp;$B$1&amp;";Total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5" s="498">
        <f>[1]!HsGetValue("EssbaseCluster-1_CalRptg_CalRptg","Account#"&amp;$A95&amp;";Period#"&amp;H$75&amp;";Year#"&amp;H$74&amp;";Scenario#"&amp;$C$1&amp;";Version#"&amp;$B$1&amp;";Total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5" s="498">
        <f>[1]!HsGetValue("EssbaseCluster-1_CalRptg_CalRptg","Account#"&amp;$A95&amp;";Period#"&amp;I$75&amp;";Year#"&amp;I$74&amp;";Scenario#"&amp;$C$1&amp;";Version#"&amp;$B$1&amp;";Total Entity#"&amp;$A$72&amp;";Fund#"&amp;$B$72&amp;";Chart1#"&amp;$F$72&amp;";Chart2#"&amp;$G$72&amp;";Time_Series#"&amp;$I$1&amp;"")</f>
        <v>10603.23</v>
      </c>
      <c r="J95" s="498">
        <f>[1]!HsGetValue("EssbaseCluster-1_CalRptg_CalRptg","Account#"&amp;$A95&amp;";Period#"&amp;J$75&amp;";Year#"&amp;J$74&amp;";Scenario#"&amp;$C$1&amp;";Version#"&amp;$B$1&amp;";Total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5" s="498">
        <f>[1]!HsGetValue("EssbaseCluster-1_CalRptg_CalRptg","Account#"&amp;$A95&amp;";Period#"&amp;K$75&amp;";Year#"&amp;K$74&amp;";Scenario#"&amp;$C$1&amp;";Version#"&amp;$B$1&amp;";Total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5" s="498">
        <f>[1]!HsGetValue("EssbaseCluster-1_CalRptg_CalRptg","Account#"&amp;$A95&amp;";Period#"&amp;L$75&amp;";Year#"&amp;L$74&amp;";Scenario#"&amp;$C$1&amp;";Version#"&amp;$B$1&amp;";Total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5" s="498">
        <f>[1]!HsGetValue("EssbaseCluster-1_CalRptg_CalRptg","Account#"&amp;$A95&amp;";Period#"&amp;M$75&amp;";Year#"&amp;M$74&amp;";Scenario#"&amp;$C$1&amp;";Version#"&amp;$B$1&amp;";Total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5" s="498">
        <f>[1]!HsGetValue("EssbaseCluster-1_CalRptg_CalRptg","Account#"&amp;$A95&amp;";Period#"&amp;N$75&amp;";Year#"&amp;N$74&amp;";Scenario#"&amp;$C$1&amp;";Version#"&amp;$B$1&amp;";Total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5" s="498">
        <f>[1]!HsGetValue("EssbaseCluster-1_CalRptg_CalRptg","Account#"&amp;$A95&amp;";Period#"&amp;O$75&amp;";Year#"&amp;O$74&amp;";Scenario#"&amp;$C$1&amp;";Version#"&amp;$B$1&amp;";Total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5" s="498">
        <f>[1]!HsGetValue("EssbaseCluster-1_CalRptg_CalRptg","Account#"&amp;$A95&amp;";Period#"&amp;P$75&amp;";Year#"&amp;P$74&amp;";Scenario#"&amp;$C$1&amp;";Version#"&amp;$B$1&amp;";Total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5" s="498">
        <f>[1]!HsGetValue("EssbaseCluster-1_CalRptg_CalRptg","Account#"&amp;$A95&amp;";Period#"&amp;Q$75&amp;";Year#"&amp;Q$74&amp;";Scenario#"&amp;$C$1&amp;";Version#"&amp;$B$1&amp;";Total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5" s="498">
        <f>[1]!HsGetValue("EssbaseCluster-1_CalRptg_CalRptg","Account#"&amp;$A95&amp;";Period#"&amp;R$75&amp;";Year#"&amp;R$74&amp;";Scenario#"&amp;$C$1&amp;";Version#"&amp;$B$1&amp;";Total Entity#"&amp;$A$72&amp;";Fund#"&amp;$B$72&amp;";Chart1#"&amp;$F$72&amp;";Chart2#"&amp;$G$72&amp;";Time_Series#"&amp;$I$1&amp;"")</f>
        <v>10603.23</v>
      </c>
    </row>
    <row r="96" spans="1:18">
      <c r="A96" s="487" t="s">
        <v>318</v>
      </c>
      <c r="B96" s="498">
        <f>[1]!HsGetValue("EssbaseCluster-1_CalRptg_CalRptg","Account#"&amp;$A96&amp;";Period#"&amp;B$75&amp;";Year#"&amp;B$74&amp;";Scenario#"&amp;$C$1&amp;";Version#"&amp;$B$1&amp;";Total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6" s="498">
        <f>[1]!HsGetValue("EssbaseCluster-1_CalRptg_CalRptg","Account#"&amp;$A96&amp;";Period#"&amp;C$75&amp;";Year#"&amp;C$74&amp;";Scenario#"&amp;$C$1&amp;";Version#"&amp;$B$1&amp;";Total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6" s="498">
        <f>[1]!HsGetValue("EssbaseCluster-1_CalRptg_CalRptg","Account#"&amp;$A96&amp;";Period#"&amp;D$75&amp;";Year#"&amp;D$74&amp;";Scenario#"&amp;$C$1&amp;";Version#"&amp;$B$1&amp;";Total Entity#"&amp;$A$72&amp;";Fund#"&amp;$B$72&amp;";Chart1#"&amp;$F$72&amp;";Chart2#"&amp;$G$72&amp;";Time_Series#"&amp;$I$1&amp;"")</f>
        <v>-45459.01</v>
      </c>
      <c r="E96" s="498">
        <f>[1]!HsGetValue("EssbaseCluster-1_CalRptg_CalRptg","Account#"&amp;$A96&amp;";Period#"&amp;E$75&amp;";Year#"&amp;E$74&amp;";Scenario#"&amp;$C$1&amp;";Version#"&amp;$B$1&amp;";Total Entity#"&amp;$A$72&amp;";Fund#"&amp;$B$72&amp;";Chart1#"&amp;$F$72&amp;";Chart2#"&amp;$G$72&amp;";Time_Series#"&amp;$I$1&amp;"")</f>
        <v>-45459.01</v>
      </c>
      <c r="F96" s="498">
        <f>[1]!HsGetValue("EssbaseCluster-1_CalRptg_CalRptg","Account#"&amp;$A96&amp;";Period#"&amp;F$75&amp;";Year#"&amp;F$74&amp;";Scenario#"&amp;$C$1&amp;";Version#"&amp;$B$1&amp;";Total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6" s="498">
        <f>[1]!HsGetValue("EssbaseCluster-1_CalRptg_CalRptg","Account#"&amp;$A96&amp;";Period#"&amp;G$75&amp;";Year#"&amp;G$74&amp;";Scenario#"&amp;$C$1&amp;";Version#"&amp;$B$1&amp;";Total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6" s="498">
        <f>[1]!HsGetValue("EssbaseCluster-1_CalRptg_CalRptg","Account#"&amp;$A96&amp;";Period#"&amp;H$75&amp;";Year#"&amp;H$74&amp;";Scenario#"&amp;$C$1&amp;";Version#"&amp;$B$1&amp;";Total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6" s="498">
        <f>[1]!HsGetValue("EssbaseCluster-1_CalRptg_CalRptg","Account#"&amp;$A96&amp;";Period#"&amp;I$75&amp;";Year#"&amp;I$74&amp;";Scenario#"&amp;$C$1&amp;";Version#"&amp;$B$1&amp;";Total Entity#"&amp;$A$72&amp;";Fund#"&amp;$B$72&amp;";Chart1#"&amp;$F$72&amp;";Chart2#"&amp;$G$72&amp;";Time_Series#"&amp;$I$1&amp;"")</f>
        <v>-10603.23</v>
      </c>
      <c r="J96" s="498">
        <f>[1]!HsGetValue("EssbaseCluster-1_CalRptg_CalRptg","Account#"&amp;$A96&amp;";Period#"&amp;J$75&amp;";Year#"&amp;J$74&amp;";Scenario#"&amp;$C$1&amp;";Version#"&amp;$B$1&amp;";Total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6" s="498">
        <f>[1]!HsGetValue("EssbaseCluster-1_CalRptg_CalRptg","Account#"&amp;$A96&amp;";Period#"&amp;K$75&amp;";Year#"&amp;K$74&amp;";Scenario#"&amp;$C$1&amp;";Version#"&amp;$B$1&amp;";Total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6" s="498">
        <f>[1]!HsGetValue("EssbaseCluster-1_CalRptg_CalRptg","Account#"&amp;$A96&amp;";Period#"&amp;L$75&amp;";Year#"&amp;L$74&amp;";Scenario#"&amp;$C$1&amp;";Version#"&amp;$B$1&amp;";Total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6" s="498">
        <f>[1]!HsGetValue("EssbaseCluster-1_CalRptg_CalRptg","Account#"&amp;$A96&amp;";Period#"&amp;M$75&amp;";Year#"&amp;M$74&amp;";Scenario#"&amp;$C$1&amp;";Version#"&amp;$B$1&amp;";Total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6" s="498">
        <f>[1]!HsGetValue("EssbaseCluster-1_CalRptg_CalRptg","Account#"&amp;$A96&amp;";Period#"&amp;N$75&amp;";Year#"&amp;N$74&amp;";Scenario#"&amp;$C$1&amp;";Version#"&amp;$B$1&amp;";Total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6" s="498">
        <f>[1]!HsGetValue("EssbaseCluster-1_CalRptg_CalRptg","Account#"&amp;$A96&amp;";Period#"&amp;O$75&amp;";Year#"&amp;O$74&amp;";Scenario#"&amp;$C$1&amp;";Version#"&amp;$B$1&amp;";Total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6" s="498">
        <f>[1]!HsGetValue("EssbaseCluster-1_CalRptg_CalRptg","Account#"&amp;$A96&amp;";Period#"&amp;P$75&amp;";Year#"&amp;P$74&amp;";Scenario#"&amp;$C$1&amp;";Version#"&amp;$B$1&amp;";Total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6" s="498">
        <f>[1]!HsGetValue("EssbaseCluster-1_CalRptg_CalRptg","Account#"&amp;$A96&amp;";Period#"&amp;Q$75&amp;";Year#"&amp;Q$74&amp;";Scenario#"&amp;$C$1&amp;";Version#"&amp;$B$1&amp;";Total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6" s="498">
        <f>[1]!HsGetValue("EssbaseCluster-1_CalRptg_CalRptg","Account#"&amp;$A96&amp;";Period#"&amp;R$75&amp;";Year#"&amp;R$74&amp;";Scenario#"&amp;$C$1&amp;";Version#"&amp;$B$1&amp;";Total Entity#"&amp;$A$72&amp;";Fund#"&amp;$B$72&amp;";Chart1#"&amp;$F$72&amp;";Chart2#"&amp;$G$72&amp;";Time_Series#"&amp;$I$1&amp;"")</f>
        <v>-10603.23</v>
      </c>
    </row>
    <row r="97" spans="1:18">
      <c r="A97" s="487" t="s">
        <v>319</v>
      </c>
      <c r="B97" s="498">
        <f>[1]!HsGetValue("EssbaseCluster-1_CalRptg_CalRptg","Account#"&amp;$A97&amp;";Period#"&amp;B$75&amp;";Year#"&amp;B$74&amp;";Scenario#"&amp;$C$1&amp;";Version#"&amp;$B$1&amp;";Total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7" s="498">
        <f>[1]!HsGetValue("EssbaseCluster-1_CalRptg_CalRptg","Account#"&amp;$A97&amp;";Period#"&amp;C$75&amp;";Year#"&amp;C$74&amp;";Scenario#"&amp;$C$1&amp;";Version#"&amp;$B$1&amp;";Total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7" s="498">
        <f>[1]!HsGetValue("EssbaseCluster-1_CalRptg_CalRptg","Account#"&amp;$A97&amp;";Period#"&amp;D$75&amp;";Year#"&amp;D$74&amp;";Scenario#"&amp;$C$1&amp;";Version#"&amp;$B$1&amp;";Total Entity#"&amp;$A$72&amp;";Fund#"&amp;$B$72&amp;";Chart1#"&amp;$F$72&amp;";Chart2#"&amp;$G$72&amp;";Time_Series#"&amp;$I$1&amp;"")</f>
        <v>0</v>
      </c>
      <c r="E97" s="498">
        <f>[1]!HsGetValue("EssbaseCluster-1_CalRptg_CalRptg","Account#"&amp;$A97&amp;";Period#"&amp;E$75&amp;";Year#"&amp;E$74&amp;";Scenario#"&amp;$C$1&amp;";Version#"&amp;$B$1&amp;";Total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97" s="498">
        <f>[1]!HsGetValue("EssbaseCluster-1_CalRptg_CalRptg","Account#"&amp;$A97&amp;";Period#"&amp;F$75&amp;";Year#"&amp;F$74&amp;";Scenario#"&amp;$C$1&amp;";Version#"&amp;$B$1&amp;";Total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7" s="498">
        <f>[1]!HsGetValue("EssbaseCluster-1_CalRptg_CalRptg","Account#"&amp;$A97&amp;";Period#"&amp;G$75&amp;";Year#"&amp;G$74&amp;";Scenario#"&amp;$C$1&amp;";Version#"&amp;$B$1&amp;";Total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7" s="498">
        <f>[1]!HsGetValue("EssbaseCluster-1_CalRptg_CalRptg","Account#"&amp;$A97&amp;";Period#"&amp;H$75&amp;";Year#"&amp;H$74&amp;";Scenario#"&amp;$C$1&amp;";Version#"&amp;$B$1&amp;";Total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7" s="498">
        <f>[1]!HsGetValue("EssbaseCluster-1_CalRptg_CalRptg","Account#"&amp;$A97&amp;";Period#"&amp;I$75&amp;";Year#"&amp;I$74&amp;";Scenario#"&amp;$C$1&amp;";Version#"&amp;$B$1&amp;";Total Entity#"&amp;$A$72&amp;";Fund#"&amp;$B$72&amp;";Chart1#"&amp;$F$72&amp;";Chart2#"&amp;$G$72&amp;";Time_Series#"&amp;$I$1&amp;"")</f>
        <v>0</v>
      </c>
      <c r="J97" s="498">
        <f>[1]!HsGetValue("EssbaseCluster-1_CalRptg_CalRptg","Account#"&amp;$A97&amp;";Period#"&amp;J$75&amp;";Year#"&amp;J$74&amp;";Scenario#"&amp;$C$1&amp;";Version#"&amp;$B$1&amp;";Total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7" s="498">
        <f>[1]!HsGetValue("EssbaseCluster-1_CalRptg_CalRptg","Account#"&amp;$A97&amp;";Period#"&amp;K$75&amp;";Year#"&amp;K$74&amp;";Scenario#"&amp;$C$1&amp;";Version#"&amp;$B$1&amp;";Total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7" s="498">
        <f>[1]!HsGetValue("EssbaseCluster-1_CalRptg_CalRptg","Account#"&amp;$A97&amp;";Period#"&amp;L$75&amp;";Year#"&amp;L$74&amp;";Scenario#"&amp;$C$1&amp;";Version#"&amp;$B$1&amp;";Total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7" s="498">
        <f>[1]!HsGetValue("EssbaseCluster-1_CalRptg_CalRptg","Account#"&amp;$A97&amp;";Period#"&amp;M$75&amp;";Year#"&amp;M$74&amp;";Scenario#"&amp;$C$1&amp;";Version#"&amp;$B$1&amp;";Total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7" s="498">
        <f>[1]!HsGetValue("EssbaseCluster-1_CalRptg_CalRptg","Account#"&amp;$A97&amp;";Period#"&amp;N$75&amp;";Year#"&amp;N$74&amp;";Scenario#"&amp;$C$1&amp;";Version#"&amp;$B$1&amp;";Total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7" s="498">
        <f>[1]!HsGetValue("EssbaseCluster-1_CalRptg_CalRptg","Account#"&amp;$A97&amp;";Period#"&amp;O$75&amp;";Year#"&amp;O$74&amp;";Scenario#"&amp;$C$1&amp;";Version#"&amp;$B$1&amp;";Total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7" s="498">
        <f>[1]!HsGetValue("EssbaseCluster-1_CalRptg_CalRptg","Account#"&amp;$A97&amp;";Period#"&amp;P$75&amp;";Year#"&amp;P$74&amp;";Scenario#"&amp;$C$1&amp;";Version#"&amp;$B$1&amp;";Total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7" s="498">
        <f>[1]!HsGetValue("EssbaseCluster-1_CalRptg_CalRptg","Account#"&amp;$A97&amp;";Period#"&amp;Q$75&amp;";Year#"&amp;Q$74&amp;";Scenario#"&amp;$C$1&amp;";Version#"&amp;$B$1&amp;";Total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7" s="498">
        <f>[1]!HsGetValue("EssbaseCluster-1_CalRptg_CalRptg","Account#"&amp;$A97&amp;";Period#"&amp;R$75&amp;";Year#"&amp;R$74&amp;";Scenario#"&amp;$C$1&amp;";Version#"&amp;$B$1&amp;";Total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98" spans="1:18" s="125" customFormat="1" ht="13.5" thickBot="1">
      <c r="A98" s="486" t="s">
        <v>314</v>
      </c>
      <c r="B98" s="500">
        <f>[1]!HsGetValue("EssbaseCluster-1_CalRptg_CalRptg","Account#"&amp;$A98&amp;";Period#"&amp;B$75&amp;";Year#"&amp;B$74&amp;";Scenario#"&amp;$C$1&amp;";Version#"&amp;$B$1&amp;";Total Entity#"&amp;$A$72&amp;";Fund#"&amp;$B$72&amp;";Chart1#"&amp;$F$72&amp;";Chart2#"&amp;$G$72&amp;";Time_Series#"&amp;$I$1&amp;"")</f>
        <v>0</v>
      </c>
      <c r="C98" s="500">
        <f>[1]!HsGetValue("EssbaseCluster-1_CalRptg_CalRptg","Account#"&amp;$A98&amp;";Period#"&amp;C$75&amp;";Year#"&amp;C$74&amp;";Scenario#"&amp;$C$1&amp;";Version#"&amp;$B$1&amp;";Total Entity#"&amp;$A$72&amp;";Fund#"&amp;$B$72&amp;";Chart1#"&amp;$F$72&amp;";Chart2#"&amp;$G$72&amp;";Time_Series#"&amp;$I$1&amp;"")</f>
        <v>0</v>
      </c>
      <c r="D98" s="500">
        <f>[1]!HsGetValue("EssbaseCluster-1_CalRptg_CalRptg","Account#"&amp;$A98&amp;";Period#"&amp;D$75&amp;";Year#"&amp;D$74&amp;";Scenario#"&amp;$C$1&amp;";Version#"&amp;$B$1&amp;";Total Entity#"&amp;$A$72&amp;";Fund#"&amp;$B$72&amp;";Chart1#"&amp;$F$72&amp;";Chart2#"&amp;$G$72&amp;";Time_Series#"&amp;$I$1&amp;"")</f>
        <v>-45459.01</v>
      </c>
      <c r="E98" s="500">
        <f>[1]!HsGetValue("EssbaseCluster-1_CalRptg_CalRptg","Account#"&amp;$A98&amp;";Period#"&amp;E$75&amp;";Year#"&amp;E$74&amp;";Scenario#"&amp;$C$1&amp;";Version#"&amp;$B$1&amp;";Total Entity#"&amp;$A$72&amp;";Fund#"&amp;$B$72&amp;";Chart1#"&amp;$F$72&amp;";Chart2#"&amp;$G$72&amp;";Time_Series#"&amp;$I$1&amp;"")</f>
        <v>-45459.01</v>
      </c>
      <c r="F98" s="500">
        <f>[1]!HsGetValue("EssbaseCluster-1_CalRptg_CalRptg","Account#"&amp;$A98&amp;";Period#"&amp;F$75&amp;";Year#"&amp;F$74&amp;";Scenario#"&amp;$C$1&amp;";Version#"&amp;$B$1&amp;";Total Entity#"&amp;$A$72&amp;";Fund#"&amp;$B$72&amp;";Chart1#"&amp;$F$72&amp;";Chart2#"&amp;$G$72&amp;";Time_Series#"&amp;$I$1&amp;"")</f>
        <v>0</v>
      </c>
      <c r="G98" s="500">
        <f>[1]!HsGetValue("EssbaseCluster-1_CalRptg_CalRptg","Account#"&amp;$A98&amp;";Period#"&amp;G$75&amp;";Year#"&amp;G$74&amp;";Scenario#"&amp;$C$1&amp;";Version#"&amp;$B$1&amp;";Total Entity#"&amp;$A$72&amp;";Fund#"&amp;$B$72&amp;";Chart1#"&amp;$F$72&amp;";Chart2#"&amp;$G$72&amp;";Time_Series#"&amp;$I$1&amp;"")</f>
        <v>0</v>
      </c>
      <c r="H98" s="500">
        <f>[1]!HsGetValue("EssbaseCluster-1_CalRptg_CalRptg","Account#"&amp;$A98&amp;";Period#"&amp;H$75&amp;";Year#"&amp;H$74&amp;";Scenario#"&amp;$C$1&amp;";Version#"&amp;$B$1&amp;";Total Entity#"&amp;$A$72&amp;";Fund#"&amp;$B$72&amp;";Chart1#"&amp;$F$72&amp;";Chart2#"&amp;$G$72&amp;";Time_Series#"&amp;$I$1&amp;"")</f>
        <v>0</v>
      </c>
      <c r="I98" s="500">
        <f>[1]!HsGetValue("EssbaseCluster-1_CalRptg_CalRptg","Account#"&amp;$A98&amp;";Period#"&amp;I$75&amp;";Year#"&amp;I$74&amp;";Scenario#"&amp;$C$1&amp;";Version#"&amp;$B$1&amp;";Total Entity#"&amp;$A$72&amp;";Fund#"&amp;$B$72&amp;";Chart1#"&amp;$F$72&amp;";Chart2#"&amp;$G$72&amp;";Time_Series#"&amp;$I$1&amp;"")</f>
        <v>-10603.23</v>
      </c>
      <c r="J98" s="500">
        <f>[1]!HsGetValue("EssbaseCluster-1_CalRptg_CalRptg","Account#"&amp;$A98&amp;";Period#"&amp;J$75&amp;";Year#"&amp;J$74&amp;";Scenario#"&amp;$C$1&amp;";Version#"&amp;$B$1&amp;";Total Entity#"&amp;$A$72&amp;";Fund#"&amp;$B$72&amp;";Chart1#"&amp;$F$72&amp;";Chart2#"&amp;$G$72&amp;";Time_Series#"&amp;$I$1&amp;"")</f>
        <v>0</v>
      </c>
      <c r="K98" s="500">
        <f>[1]!HsGetValue("EssbaseCluster-1_CalRptg_CalRptg","Account#"&amp;$A98&amp;";Period#"&amp;K$75&amp;";Year#"&amp;K$74&amp;";Scenario#"&amp;$C$1&amp;";Version#"&amp;$B$1&amp;";Total Entity#"&amp;$A$72&amp;";Fund#"&amp;$B$72&amp;";Chart1#"&amp;$F$72&amp;";Chart2#"&amp;$G$72&amp;";Time_Series#"&amp;$I$1&amp;"")</f>
        <v>0</v>
      </c>
      <c r="L98" s="500">
        <f>[1]!HsGetValue("EssbaseCluster-1_CalRptg_CalRptg","Account#"&amp;$A98&amp;";Period#"&amp;L$75&amp;";Year#"&amp;L$74&amp;";Scenario#"&amp;$C$1&amp;";Version#"&amp;$B$1&amp;";Total Entity#"&amp;$A$72&amp;";Fund#"&amp;$B$72&amp;";Chart1#"&amp;$F$72&amp;";Chart2#"&amp;$G$72&amp;";Time_Series#"&amp;$I$1&amp;"")</f>
        <v>0</v>
      </c>
      <c r="M98" s="500">
        <f>[1]!HsGetValue("EssbaseCluster-1_CalRptg_CalRptg","Account#"&amp;$A98&amp;";Period#"&amp;M$75&amp;";Year#"&amp;M$74&amp;";Scenario#"&amp;$C$1&amp;";Version#"&amp;$B$1&amp;";Total Entity#"&amp;$A$72&amp;";Fund#"&amp;$B$72&amp;";Chart1#"&amp;$F$72&amp;";Chart2#"&amp;$G$72&amp;";Time_Series#"&amp;$I$1&amp;"")</f>
        <v>0</v>
      </c>
      <c r="N98" s="500">
        <f>[1]!HsGetValue("EssbaseCluster-1_CalRptg_CalRptg","Account#"&amp;$A98&amp;";Period#"&amp;N$75&amp;";Year#"&amp;N$74&amp;";Scenario#"&amp;$C$1&amp;";Version#"&amp;$B$1&amp;";Total Entity#"&amp;$A$72&amp;";Fund#"&amp;$B$72&amp;";Chart1#"&amp;$F$72&amp;";Chart2#"&amp;$G$72&amp;";Time_Series#"&amp;$I$1&amp;"")</f>
        <v>0</v>
      </c>
      <c r="O98" s="500">
        <f>[1]!HsGetValue("EssbaseCluster-1_CalRptg_CalRptg","Account#"&amp;$A98&amp;";Period#"&amp;O$75&amp;";Year#"&amp;O$74&amp;";Scenario#"&amp;$C$1&amp;";Version#"&amp;$B$1&amp;";Total Entity#"&amp;$A$72&amp;";Fund#"&amp;$B$72&amp;";Chart1#"&amp;$F$72&amp;";Chart2#"&amp;$G$72&amp;";Time_Series#"&amp;$I$1&amp;"")</f>
        <v>0</v>
      </c>
      <c r="P98" s="500">
        <f>[1]!HsGetValue("EssbaseCluster-1_CalRptg_CalRptg","Account#"&amp;$A98&amp;";Period#"&amp;P$75&amp;";Year#"&amp;P$74&amp;";Scenario#"&amp;$C$1&amp;";Version#"&amp;$B$1&amp;";Total Entity#"&amp;$A$72&amp;";Fund#"&amp;$B$72&amp;";Chart1#"&amp;$F$72&amp;";Chart2#"&amp;$G$72&amp;";Time_Series#"&amp;$I$1&amp;"")</f>
        <v>0</v>
      </c>
      <c r="Q98" s="500">
        <f>[1]!HsGetValue("EssbaseCluster-1_CalRptg_CalRptg","Account#"&amp;$A98&amp;";Period#"&amp;Q$75&amp;";Year#"&amp;Q$74&amp;";Scenario#"&amp;$C$1&amp;";Version#"&amp;$B$1&amp;";Total Entity#"&amp;$A$72&amp;";Fund#"&amp;$B$72&amp;";Chart1#"&amp;$F$72&amp;";Chart2#"&amp;$G$72&amp;";Time_Series#"&amp;$I$1&amp;"")</f>
        <v>0</v>
      </c>
      <c r="R98" s="500">
        <f>[1]!HsGetValue("EssbaseCluster-1_CalRptg_CalRptg","Account#"&amp;$A98&amp;";Period#"&amp;R$75&amp;";Year#"&amp;R$74&amp;";Scenario#"&amp;$C$1&amp;";Version#"&amp;$B$1&amp;";Total Entity#"&amp;$A$72&amp;";Fund#"&amp;$B$72&amp;";Chart1#"&amp;$F$72&amp;";Chart2#"&amp;$G$72&amp;";Time_Series#"&amp;$I$1&amp;"")</f>
        <v>-10603.23</v>
      </c>
    </row>
    <row r="99" spans="1:18" ht="13.5" thickTop="1">
      <c r="A99" s="487" t="s">
        <v>315</v>
      </c>
      <c r="B99" s="498"/>
      <c r="C99" s="498"/>
      <c r="D99" s="498"/>
      <c r="E99" s="498">
        <f>[1]!HsGetValue("EssbaseCluster-1_CalRptg_CalRptg","Account#"&amp;$A99&amp;";Period#"&amp;E$75&amp;";Year#"&amp;E$74&amp;";Scenario#"&amp;$C$1&amp;";Version#"&amp;$B$1&amp;";Total Entity#"&amp;$A$72&amp;";Fund#"&amp;$B$72&amp;";Chart1#"&amp;$F$72&amp;";Chart2#"&amp;$G$72&amp;";Time_Series#"&amp;$I$1&amp;"")</f>
        <v>0</v>
      </c>
      <c r="F99" s="498">
        <f>E100</f>
        <v>-45459.01</v>
      </c>
      <c r="G99" s="498">
        <f>F100</f>
        <v>-45459.01</v>
      </c>
      <c r="H99" s="498">
        <f t="shared" ref="H99" si="13">G100</f>
        <v>-45459.01</v>
      </c>
      <c r="I99" s="498">
        <f t="shared" ref="I99" si="14">H100</f>
        <v>-45459.01</v>
      </c>
      <c r="J99" s="498">
        <f t="shared" ref="J99" si="15">I100</f>
        <v>-56062.240000000005</v>
      </c>
      <c r="K99" s="498">
        <f t="shared" ref="K99" si="16">J100</f>
        <v>-56062.240000000005</v>
      </c>
      <c r="L99" s="498">
        <f t="shared" ref="L99" si="17">K100</f>
        <v>-56062.240000000005</v>
      </c>
      <c r="M99" s="498">
        <f t="shared" ref="M99" si="18">L100</f>
        <v>-56062.240000000005</v>
      </c>
      <c r="N99" s="498">
        <f t="shared" ref="N99" si="19">M100</f>
        <v>-56062.240000000005</v>
      </c>
      <c r="O99" s="498">
        <f t="shared" ref="O99" si="20">N100</f>
        <v>-56062.240000000005</v>
      </c>
      <c r="P99" s="498">
        <f t="shared" ref="P99" si="21">O100</f>
        <v>-56062.240000000005</v>
      </c>
      <c r="Q99" s="498">
        <f t="shared" ref="Q99" si="22">P100</f>
        <v>-56062.240000000005</v>
      </c>
      <c r="R99" s="498">
        <f>[1]!HsGetValue("EssbaseCluster-1_CalRptg_CalRptg","Account#"&amp;$A99&amp;";Period#"&amp;R$75&amp;";Year#"&amp;R$74&amp;";Scenario#"&amp;$C$1&amp;";Version#"&amp;$B$1&amp;";Total Entity#"&amp;$A$72&amp;";Fund#"&amp;$B$72&amp;";Chart1#"&amp;$F$72&amp;";Chart2#"&amp;$G$72&amp;";Time_Series#"&amp;$I$1&amp;"")</f>
        <v>0</v>
      </c>
    </row>
    <row r="100" spans="1:18">
      <c r="A100" s="487" t="s">
        <v>316</v>
      </c>
      <c r="B100" s="498"/>
      <c r="C100" s="498"/>
      <c r="D100" s="498"/>
      <c r="E100" s="498">
        <f>[1]!HsGetValue("EssbaseCluster-1_CalRptg_CalRptg","Account#"&amp;$A100&amp;";Period#"&amp;E$75&amp;";Year#"&amp;E$74&amp;";Scenario#"&amp;$C$1&amp;";Version#"&amp;$B$1&amp;";Total Entity#"&amp;$A$72&amp;";Fund#"&amp;$B$72&amp;";Chart1#"&amp;$F$72&amp;";Chart2#"&amp;$G$72&amp;";Time_Series#"&amp;$I$1&amp;"")</f>
        <v>-45459.01</v>
      </c>
      <c r="F100" s="498">
        <f>F99+F98</f>
        <v>-45459.01</v>
      </c>
      <c r="G100" s="498">
        <f>G99+G98</f>
        <v>-45459.01</v>
      </c>
      <c r="H100" s="498">
        <f t="shared" ref="H100:Q100" si="23">H99+H98</f>
        <v>-45459.01</v>
      </c>
      <c r="I100" s="498">
        <f t="shared" si="23"/>
        <v>-56062.240000000005</v>
      </c>
      <c r="J100" s="498">
        <f t="shared" si="23"/>
        <v>-56062.240000000005</v>
      </c>
      <c r="K100" s="498">
        <f t="shared" si="23"/>
        <v>-56062.240000000005</v>
      </c>
      <c r="L100" s="498">
        <f t="shared" si="23"/>
        <v>-56062.240000000005</v>
      </c>
      <c r="M100" s="498">
        <f t="shared" si="23"/>
        <v>-56062.240000000005</v>
      </c>
      <c r="N100" s="498">
        <f t="shared" si="23"/>
        <v>-56062.240000000005</v>
      </c>
      <c r="O100" s="498">
        <f t="shared" si="23"/>
        <v>-56062.240000000005</v>
      </c>
      <c r="P100" s="498">
        <f t="shared" si="23"/>
        <v>-56062.240000000005</v>
      </c>
      <c r="Q100" s="498">
        <f t="shared" si="23"/>
        <v>-56062.240000000005</v>
      </c>
      <c r="R100" s="498">
        <f>[1]!HsGetValue("EssbaseCluster-1_CalRptg_CalRptg","Account#"&amp;$A100&amp;";Period#"&amp;R$75&amp;";Year#"&amp;R$74&amp;";Scenario#"&amp;$C$1&amp;";Version#"&amp;$B$1&amp;";Total Entity#"&amp;$A$72&amp;";Fund#"&amp;$B$72&amp;";Chart1#"&amp;$F$72&amp;";Chart2#"&amp;$G$72&amp;";Time_Series#"&amp;$I$1&amp;"")</f>
        <v>-10603.23</v>
      </c>
    </row>
  </sheetData>
  <dataValidations count="1">
    <dataValidation type="list" allowBlank="1" showInputMessage="1" sqref="F2:I3 A40:B40 B1:B7 F9 F1 I1 F72:G72 A9:B9 A72 F40">
      <formula1>"..."</formula1>
    </dataValidation>
  </dataValidations>
  <pageMargins left="0.7" right="0.7" top="0" bottom="0" header="0.3" footer="0.3"/>
  <pageSetup paperSize="17" scale="60" orientation="landscape" r:id="rId1"/>
  <customProperties>
    <customPr name="FUNCTIONCACHE" r:id="rId2"/>
    <customPr name="SheetOptions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workbookViewId="0">
      <selection activeCell="A6" sqref="A6"/>
    </sheetView>
  </sheetViews>
  <sheetFormatPr defaultRowHeight="12.75" outlineLevelRow="1" outlineLevelCol="1"/>
  <cols>
    <col min="1" max="1" width="31.42578125" customWidth="1"/>
    <col min="2" max="7" width="11.7109375" hidden="1" customWidth="1" outlineLevel="1"/>
    <col min="8" max="8" width="11.7109375" customWidth="1" collapsed="1"/>
    <col min="9" max="25" width="11.7109375" customWidth="1"/>
    <col min="26" max="26" width="11.28515625" customWidth="1"/>
  </cols>
  <sheetData>
    <row r="1" spans="1:26" s="309" customFormat="1" ht="15.75" customHeight="1" outlineLevel="1">
      <c r="H1" s="555" t="s">
        <v>341</v>
      </c>
      <c r="I1" s="498" t="s">
        <v>342</v>
      </c>
      <c r="L1" s="498" t="s">
        <v>311</v>
      </c>
      <c r="O1" s="498" t="s">
        <v>317</v>
      </c>
    </row>
    <row r="2" spans="1:26" ht="15.75" customHeight="1">
      <c r="A2" s="124" t="s">
        <v>400</v>
      </c>
      <c r="B2" s="124"/>
      <c r="C2" s="124"/>
      <c r="D2" s="124"/>
      <c r="E2" s="124"/>
      <c r="F2" s="124"/>
      <c r="G2" s="124"/>
      <c r="H2" s="484"/>
      <c r="I2" s="485"/>
      <c r="L2" s="483"/>
      <c r="M2" s="483"/>
      <c r="N2" s="483"/>
      <c r="O2" s="483"/>
    </row>
    <row r="3" spans="1:26" ht="15.75" customHeight="1">
      <c r="A3" t="s">
        <v>378</v>
      </c>
      <c r="H3" s="484"/>
      <c r="I3" s="485"/>
      <c r="L3" s="483"/>
      <c r="M3" s="483"/>
      <c r="N3" s="483"/>
      <c r="O3" s="483"/>
    </row>
    <row r="4" spans="1:26" ht="15.75" customHeight="1">
      <c r="A4" t="s">
        <v>372</v>
      </c>
      <c r="H4" s="484"/>
      <c r="I4" s="485"/>
    </row>
    <row r="5" spans="1:26" ht="15.75" customHeight="1">
      <c r="A5" t="s">
        <v>414</v>
      </c>
      <c r="H5" s="484"/>
      <c r="I5" s="485"/>
    </row>
    <row r="6" spans="1:26" ht="15.75" customHeight="1">
      <c r="A6" t="s">
        <v>379</v>
      </c>
      <c r="H6" s="484"/>
      <c r="I6" s="485"/>
    </row>
    <row r="7" spans="1:26" ht="15.75" customHeight="1">
      <c r="H7" s="484"/>
      <c r="I7" s="485"/>
    </row>
    <row r="8" spans="1:26">
      <c r="A8" s="486" t="s">
        <v>368</v>
      </c>
      <c r="B8" s="486"/>
      <c r="C8" s="486"/>
      <c r="D8" s="486"/>
      <c r="E8" s="486"/>
      <c r="F8" s="486"/>
      <c r="G8" s="486"/>
      <c r="H8" s="486" t="s">
        <v>369</v>
      </c>
      <c r="I8" s="485"/>
      <c r="L8" s="486" t="s">
        <v>376</v>
      </c>
    </row>
    <row r="9" spans="1:26">
      <c r="A9" s="499" t="s">
        <v>374</v>
      </c>
      <c r="B9" s="499"/>
      <c r="C9" s="499"/>
      <c r="D9" s="499"/>
      <c r="E9" s="499"/>
      <c r="F9" s="499"/>
      <c r="G9" s="499"/>
      <c r="H9" s="549">
        <v>60120</v>
      </c>
      <c r="I9" s="466" t="str">
        <f>RIGHT([1]!hsdescription("EssbaseCluster-1_CalRptg_CalRptg","Fund#"&amp;$H$9),LEN([1]!hsdescription("EssbaseCluster-1_CalRptg_CalRptg","Fund#"&amp;$H$9))-SEARCH(" ",[1]!hsdescription("EssbaseCluster-1_CalRptg_CalRptg","Fund#"&amp;$H$9),1))</f>
        <v>- Cancer Research Lab Recharge</v>
      </c>
      <c r="J9" s="466"/>
      <c r="K9" s="466"/>
      <c r="L9" s="553" t="s">
        <v>312</v>
      </c>
      <c r="M9" s="554" t="s">
        <v>391</v>
      </c>
    </row>
    <row r="10" spans="1:26">
      <c r="A10" s="483"/>
      <c r="B10" s="483"/>
      <c r="C10" s="483"/>
      <c r="D10" s="483"/>
      <c r="E10" s="483"/>
      <c r="F10" s="483"/>
      <c r="G10" s="483"/>
    </row>
    <row r="11" spans="1:26">
      <c r="B11" s="485" t="s">
        <v>343</v>
      </c>
      <c r="C11" s="485" t="s">
        <v>343</v>
      </c>
      <c r="D11" s="485" t="s">
        <v>343</v>
      </c>
      <c r="E11" s="485" t="s">
        <v>343</v>
      </c>
      <c r="F11" s="485" t="s">
        <v>343</v>
      </c>
      <c r="G11" s="485" t="s">
        <v>343</v>
      </c>
      <c r="H11" s="485" t="s">
        <v>343</v>
      </c>
      <c r="I11" s="485" t="s">
        <v>343</v>
      </c>
      <c r="J11" s="485" t="s">
        <v>343</v>
      </c>
      <c r="K11" s="485" t="s">
        <v>343</v>
      </c>
      <c r="L11" s="485" t="s">
        <v>343</v>
      </c>
      <c r="M11" s="485" t="s">
        <v>343</v>
      </c>
      <c r="N11" s="485" t="s">
        <v>399</v>
      </c>
      <c r="O11" s="485" t="s">
        <v>399</v>
      </c>
      <c r="P11" s="485" t="s">
        <v>399</v>
      </c>
      <c r="Q11" s="485" t="s">
        <v>399</v>
      </c>
      <c r="R11" s="485" t="s">
        <v>399</v>
      </c>
      <c r="S11" s="485" t="s">
        <v>399</v>
      </c>
      <c r="T11" s="485" t="s">
        <v>399</v>
      </c>
      <c r="U11" s="485" t="s">
        <v>399</v>
      </c>
      <c r="V11" s="485" t="s">
        <v>399</v>
      </c>
      <c r="W11" s="485" t="s">
        <v>399</v>
      </c>
      <c r="X11" s="485" t="s">
        <v>399</v>
      </c>
      <c r="Y11" s="485" t="s">
        <v>399</v>
      </c>
      <c r="Z11" s="485" t="s">
        <v>399</v>
      </c>
    </row>
    <row r="12" spans="1:26">
      <c r="B12" s="485" t="s">
        <v>344</v>
      </c>
      <c r="C12" s="485" t="s">
        <v>345</v>
      </c>
      <c r="D12" s="485" t="s">
        <v>346</v>
      </c>
      <c r="E12" s="485" t="s">
        <v>347</v>
      </c>
      <c r="F12" s="485" t="s">
        <v>348</v>
      </c>
      <c r="G12" s="485" t="s">
        <v>349</v>
      </c>
      <c r="H12" s="485" t="s">
        <v>350</v>
      </c>
      <c r="I12" s="485" t="s">
        <v>351</v>
      </c>
      <c r="J12" s="486" t="s">
        <v>352</v>
      </c>
      <c r="K12" s="485" t="s">
        <v>353</v>
      </c>
      <c r="L12" s="486" t="s">
        <v>354</v>
      </c>
      <c r="M12" s="486" t="s">
        <v>355</v>
      </c>
      <c r="N12" s="485" t="s">
        <v>344</v>
      </c>
      <c r="O12" s="485" t="s">
        <v>345</v>
      </c>
      <c r="P12" s="485" t="s">
        <v>346</v>
      </c>
      <c r="Q12" s="485" t="s">
        <v>347</v>
      </c>
      <c r="R12" s="485" t="s">
        <v>348</v>
      </c>
      <c r="S12" s="485" t="s">
        <v>349</v>
      </c>
      <c r="T12" s="485" t="s">
        <v>350</v>
      </c>
      <c r="U12" s="485" t="s">
        <v>351</v>
      </c>
      <c r="V12" s="486" t="s">
        <v>352</v>
      </c>
      <c r="W12" s="485" t="s">
        <v>353</v>
      </c>
      <c r="X12" s="486" t="s">
        <v>354</v>
      </c>
      <c r="Y12" s="486" t="s">
        <v>355</v>
      </c>
      <c r="Z12" s="486" t="s">
        <v>340</v>
      </c>
    </row>
    <row r="13" spans="1:26">
      <c r="H13" s="485"/>
      <c r="I13" s="485"/>
      <c r="J13" s="486"/>
      <c r="K13" s="485"/>
      <c r="L13" s="486"/>
      <c r="M13" s="486"/>
      <c r="N13" s="485"/>
      <c r="O13" s="485"/>
      <c r="P13" s="485"/>
      <c r="Q13" s="485"/>
      <c r="R13" s="485"/>
      <c r="S13" s="485"/>
      <c r="T13" s="485"/>
      <c r="U13" s="485"/>
      <c r="V13" s="486"/>
      <c r="W13" s="485"/>
      <c r="X13" s="486"/>
      <c r="Y13" s="486"/>
    </row>
    <row r="14" spans="1:26">
      <c r="A14" s="487" t="s">
        <v>332</v>
      </c>
      <c r="B14" s="498">
        <f>[1]!HsGetValue("EssbaseCluster-1_CalRptg_CalRptg","Account#"&amp;$A14&amp;";Period#"&amp;B$12&amp;";Year#"&amp;B$11&amp;";Scenario#"&amp;$I$1&amp;";Version#"&amp;$H$1&amp;";Total Entity#"&amp;$A$9&amp;";Fund#"&amp;$H$9&amp;";Chart1#"&amp;$L$9&amp;";Chart2#"&amp;$M$9&amp;";Time_Series#"&amp;$O$1&amp;"")</f>
        <v>-5900</v>
      </c>
      <c r="C14" s="498">
        <f>[1]!HsGetValue("EssbaseCluster-1_CalRptg_CalRptg","Account#"&amp;$A14&amp;";Period#"&amp;C$12&amp;";Year#"&amp;C$11&amp;";Scenario#"&amp;$I$1&amp;";Version#"&amp;$H$1&amp;";Total Entity#"&amp;$A$9&amp;";Fund#"&amp;$H$9&amp;";Chart1#"&amp;$L$9&amp;";Chart2#"&amp;$M$9&amp;";Time_Series#"&amp;$O$1&amp;"")</f>
        <v>-3500</v>
      </c>
      <c r="D14" s="498">
        <f>[1]!HsGetValue("EssbaseCluster-1_CalRptg_CalRptg","Account#"&amp;$A14&amp;";Period#"&amp;D$12&amp;";Year#"&amp;D$11&amp;";Scenario#"&amp;$I$1&amp;";Version#"&amp;$H$1&amp;";Total Entity#"&amp;$A$9&amp;";Fund#"&amp;$H$9&amp;";Chart1#"&amp;$L$9&amp;";Chart2#"&amp;$M$9&amp;";Time_Series#"&amp;$O$1&amp;"")</f>
        <v>-8300</v>
      </c>
      <c r="E14" s="498">
        <f>[1]!HsGetValue("EssbaseCluster-1_CalRptg_CalRptg","Account#"&amp;$A14&amp;";Period#"&amp;E$12&amp;";Year#"&amp;E$11&amp;";Scenario#"&amp;$I$1&amp;";Version#"&amp;$H$1&amp;";Total Entity#"&amp;$A$9&amp;";Fund#"&amp;$H$9&amp;";Chart1#"&amp;$L$9&amp;";Chart2#"&amp;$M$9&amp;";Time_Series#"&amp;$O$1&amp;"")</f>
        <v>-15500</v>
      </c>
      <c r="F14" s="498">
        <f>[1]!HsGetValue("EssbaseCluster-1_CalRptg_CalRptg","Account#"&amp;$A14&amp;";Period#"&amp;F$12&amp;";Year#"&amp;F$11&amp;";Scenario#"&amp;$I$1&amp;";Version#"&amp;$H$1&amp;";Total Entity#"&amp;$A$9&amp;";Fund#"&amp;$H$9&amp;";Chart1#"&amp;$L$9&amp;";Chart2#"&amp;$M$9&amp;";Time_Series#"&amp;$O$1&amp;"")</f>
        <v>-2800</v>
      </c>
      <c r="G14" s="498">
        <f>[1]!HsGetValue("EssbaseCluster-1_CalRptg_CalRptg","Account#"&amp;$A14&amp;";Period#"&amp;G$12&amp;";Year#"&amp;G$11&amp;";Scenario#"&amp;$I$1&amp;";Version#"&amp;$H$1&amp;";Total Entity#"&amp;$A$9&amp;";Fund#"&amp;$H$9&amp;";Chart1#"&amp;$L$9&amp;";Chart2#"&amp;$M$9&amp;";Time_Series#"&amp;$O$1&amp;"")</f>
        <v>-5200</v>
      </c>
      <c r="H14" s="498">
        <f>[1]!HsGetValue("EssbaseCluster-1_CalRptg_CalRptg","Account#"&amp;$A14&amp;";Period#"&amp;H$12&amp;";Year#"&amp;H$11&amp;";Scenario#"&amp;$I$1&amp;";Version#"&amp;$H$1&amp;";Total Entity#"&amp;$A$9&amp;";Fund#"&amp;$H$9&amp;";Chart1#"&amp;$L$9&amp;";Chart2#"&amp;$M$9&amp;";Time_Series#"&amp;$O$1&amp;"")</f>
        <v>-16400</v>
      </c>
      <c r="I14" s="498">
        <f>[1]!HsGetValue("EssbaseCluster-1_CalRptg_CalRptg","Account#"&amp;$A14&amp;";Period#"&amp;I$12&amp;";Year#"&amp;I$11&amp;";Scenario#"&amp;$I$1&amp;";Version#"&amp;$H$1&amp;";Total Entity#"&amp;$A$9&amp;";Fund#"&amp;$H$9&amp;";Chart1#"&amp;$L$9&amp;";Chart2#"&amp;$M$9&amp;";Time_Series#"&amp;$O$1&amp;"")</f>
        <v>-4500</v>
      </c>
      <c r="J14" s="498">
        <f>[1]!HsGetValue("EssbaseCluster-1_CalRptg_CalRptg","Account#"&amp;$A14&amp;";Period#"&amp;J$12&amp;";Year#"&amp;J$11&amp;";Scenario#"&amp;$I$1&amp;";Version#"&amp;$H$1&amp;";Total Entity#"&amp;$A$9&amp;";Fund#"&amp;$H$9&amp;";Chart1#"&amp;$L$9&amp;";Chart2#"&amp;$M$9&amp;";Time_Series#"&amp;$O$1&amp;"")</f>
        <v>-4800</v>
      </c>
      <c r="K14" s="498">
        <f>[1]!HsGetValue("EssbaseCluster-1_CalRptg_CalRptg","Account#"&amp;$A14&amp;";Period#"&amp;K$12&amp;";Year#"&amp;K$11&amp;";Scenario#"&amp;$I$1&amp;";Version#"&amp;$H$1&amp;";Total Entity#"&amp;$A$9&amp;";Fund#"&amp;$H$9&amp;";Chart1#"&amp;$L$9&amp;";Chart2#"&amp;$M$9&amp;";Time_Series#"&amp;$O$1&amp;"")</f>
        <v>-3200</v>
      </c>
      <c r="L14" s="498">
        <f>[1]!HsGetValue("EssbaseCluster-1_CalRptg_CalRptg","Account#"&amp;$A14&amp;";Period#"&amp;L$12&amp;";Year#"&amp;L$11&amp;";Scenario#"&amp;$I$1&amp;";Version#"&amp;$H$1&amp;";Total Entity#"&amp;$A$9&amp;";Fund#"&amp;$H$9&amp;";Chart1#"&amp;$L$9&amp;";Chart2#"&amp;$M$9&amp;";Time_Series#"&amp;$O$1&amp;"")</f>
        <v>-7200</v>
      </c>
      <c r="M14" s="498">
        <f>[1]!HsGetValue("EssbaseCluster-1_CalRptg_CalRptg","Account#"&amp;$A14&amp;";Period#"&amp;M$12&amp;";Year#"&amp;M$11&amp;";Scenario#"&amp;$I$1&amp;";Version#"&amp;$H$1&amp;";Total Entity#"&amp;$A$9&amp;";Fund#"&amp;$H$9&amp;";Chart1#"&amp;$L$9&amp;";Chart2#"&amp;$M$9&amp;";Time_Series#"&amp;$O$1&amp;"")</f>
        <v>-13700</v>
      </c>
      <c r="N14" s="498">
        <f>[1]!HsGetValue("EssbaseCluster-1_CalRptg_CalRptg","Account#"&amp;$A14&amp;";Period#"&amp;N$12&amp;";Year#"&amp;N$11&amp;";Scenario#"&amp;$I$1&amp;";Version#"&amp;$H$1&amp;";Total Entity#"&amp;$A$9&amp;";Fund#"&amp;$H$9&amp;";Chart1#"&amp;$L$9&amp;";Chart2#"&amp;$M$9&amp;";Time_Series#"&amp;$O$1&amp;"")</f>
        <v>-13200</v>
      </c>
      <c r="O14" s="498">
        <f>[1]!HsGetValue("EssbaseCluster-1_CalRptg_CalRptg","Account#"&amp;$A14&amp;";Period#"&amp;O$12&amp;";Year#"&amp;O$11&amp;";Scenario#"&amp;$I$1&amp;";Version#"&amp;$H$1&amp;";Total Entity#"&amp;$A$9&amp;";Fund#"&amp;$H$9&amp;";Chart1#"&amp;$L$9&amp;";Chart2#"&amp;$M$9&amp;";Time_Series#"&amp;$O$1&amp;"")</f>
        <v>-8700</v>
      </c>
      <c r="P14" s="498">
        <f>[1]!HsGetValue("EssbaseCluster-1_CalRptg_CalRptg","Account#"&amp;$A14&amp;";Period#"&amp;P$12&amp;";Year#"&amp;P$11&amp;";Scenario#"&amp;$I$1&amp;";Version#"&amp;$H$1&amp;";Total Entity#"&amp;$A$9&amp;";Fund#"&amp;$H$9&amp;";Chart1#"&amp;$L$9&amp;";Chart2#"&amp;$M$9&amp;";Time_Series#"&amp;$O$1&amp;"")</f>
        <v>-9300</v>
      </c>
      <c r="Q14" s="498">
        <f>[1]!HsGetValue("EssbaseCluster-1_CalRptg_CalRptg","Account#"&amp;$A14&amp;";Period#"&amp;Q$12&amp;";Year#"&amp;Q$11&amp;";Scenario#"&amp;$I$1&amp;";Version#"&amp;$H$1&amp;";Total Entity#"&amp;$A$9&amp;";Fund#"&amp;$H$9&amp;";Chart1#"&amp;$L$9&amp;";Chart2#"&amp;$M$9&amp;";Time_Series#"&amp;$O$1&amp;"")</f>
        <v>-2800</v>
      </c>
      <c r="R14" s="498">
        <f>[1]!HsGetValue("EssbaseCluster-1_CalRptg_CalRptg","Account#"&amp;$A14&amp;";Period#"&amp;R$12&amp;";Year#"&amp;R$11&amp;";Scenario#"&amp;$I$1&amp;";Version#"&amp;$H$1&amp;";Total Entity#"&amp;$A$9&amp;";Fund#"&amp;$H$9&amp;";Chart1#"&amp;$L$9&amp;";Chart2#"&amp;$M$9&amp;";Time_Series#"&amp;$O$1&amp;"")</f>
        <v>0</v>
      </c>
      <c r="S14" s="498">
        <f>[1]!HsGetValue("EssbaseCluster-1_CalRptg_CalRptg","Account#"&amp;$A14&amp;";Period#"&amp;S$12&amp;";Year#"&amp;S$11&amp;";Scenario#"&amp;$I$1&amp;";Version#"&amp;$H$1&amp;";Total Entity#"&amp;$A$9&amp;";Fund#"&amp;$H$9&amp;";Chart1#"&amp;$L$9&amp;";Chart2#"&amp;$M$9&amp;";Time_Series#"&amp;$O$1&amp;"")</f>
        <v>0</v>
      </c>
      <c r="T14" s="498">
        <f>[1]!HsGetValue("EssbaseCluster-1_CalRptg_CalRptg","Account#"&amp;$A14&amp;";Period#"&amp;T$12&amp;";Year#"&amp;T$11&amp;";Scenario#"&amp;$I$1&amp;";Version#"&amp;$H$1&amp;";Total Entity#"&amp;$A$9&amp;";Fund#"&amp;$H$9&amp;";Chart1#"&amp;$L$9&amp;";Chart2#"&amp;$M$9&amp;";Time_Series#"&amp;$O$1&amp;"")</f>
        <v>0</v>
      </c>
      <c r="U14" s="498">
        <f>[1]!HsGetValue("EssbaseCluster-1_CalRptg_CalRptg","Account#"&amp;$A14&amp;";Period#"&amp;U$12&amp;";Year#"&amp;U$11&amp;";Scenario#"&amp;$I$1&amp;";Version#"&amp;$H$1&amp;";Total Entity#"&amp;$A$9&amp;";Fund#"&amp;$H$9&amp;";Chart1#"&amp;$L$9&amp;";Chart2#"&amp;$M$9&amp;";Time_Series#"&amp;$O$1&amp;"")</f>
        <v>0</v>
      </c>
      <c r="V14" s="498">
        <f>[1]!HsGetValue("EssbaseCluster-1_CalRptg_CalRptg","Account#"&amp;$A14&amp;";Period#"&amp;V$12&amp;";Year#"&amp;V$11&amp;";Scenario#"&amp;$I$1&amp;";Version#"&amp;$H$1&amp;";Total Entity#"&amp;$A$9&amp;";Fund#"&amp;$H$9&amp;";Chart1#"&amp;$L$9&amp;";Chart2#"&amp;$M$9&amp;";Time_Series#"&amp;$O$1&amp;"")</f>
        <v>0</v>
      </c>
      <c r="W14" s="498">
        <f>[1]!HsGetValue("EssbaseCluster-1_CalRptg_CalRptg","Account#"&amp;$A14&amp;";Period#"&amp;W$12&amp;";Year#"&amp;W$11&amp;";Scenario#"&amp;$I$1&amp;";Version#"&amp;$H$1&amp;";Total Entity#"&amp;$A$9&amp;";Fund#"&amp;$H$9&amp;";Chart1#"&amp;$L$9&amp;";Chart2#"&amp;$M$9&amp;";Time_Series#"&amp;$O$1&amp;"")</f>
        <v>0</v>
      </c>
      <c r="X14" s="498">
        <f>[1]!HsGetValue("EssbaseCluster-1_CalRptg_CalRptg","Account#"&amp;$A14&amp;";Period#"&amp;X$12&amp;";Year#"&amp;X$11&amp;";Scenario#"&amp;$I$1&amp;";Version#"&amp;$H$1&amp;";Total Entity#"&amp;$A$9&amp;";Fund#"&amp;$H$9&amp;";Chart1#"&amp;$L$9&amp;";Chart2#"&amp;$M$9&amp;";Time_Series#"&amp;$O$1&amp;"")</f>
        <v>0</v>
      </c>
      <c r="Y14" s="498">
        <f>[1]!HsGetValue("EssbaseCluster-1_CalRptg_CalRptg","Account#"&amp;$A14&amp;";Period#"&amp;Y$12&amp;";Year#"&amp;Y$11&amp;";Scenario#"&amp;$I$1&amp;";Version#"&amp;$H$1&amp;";Total Entity#"&amp;$A$9&amp;";Fund#"&amp;$H$9&amp;";Chart1#"&amp;$L$9&amp;";Chart2#"&amp;$M$9&amp;";Time_Series#"&amp;$O$1&amp;"")</f>
        <v>0</v>
      </c>
      <c r="Z14" s="498">
        <f>[1]!HsGetValue("EssbaseCluster-1_CalRptg_CalRptg","Account#"&amp;$A14&amp;";Period#"&amp;Z$12&amp;";Year#"&amp;Z$11&amp;";Scenario#"&amp;$I$1&amp;";Version#"&amp;$H$1&amp;";Total Entity#"&amp;$A$9&amp;";Fund#"&amp;$H$9&amp;";Chart1#"&amp;$L$9&amp;";Chart2#"&amp;$M$9&amp;";Time_Series#"&amp;$O$1&amp;"")</f>
        <v>-34000</v>
      </c>
    </row>
    <row r="15" spans="1:26">
      <c r="A15" s="487" t="s">
        <v>321</v>
      </c>
      <c r="B15" s="498">
        <f>[1]!HsGetValue("EssbaseCluster-1_CalRptg_CalRptg","Account#"&amp;$A15&amp;";Period#"&amp;B$12&amp;";Year#"&amp;B$11&amp;";Scenario#"&amp;$I$1&amp;";Version#"&amp;$H$1&amp;";Total Entity#"&amp;$A$9&amp;";Fund#"&amp;$H$9&amp;";Chart1#"&amp;$L$9&amp;";Chart2#"&amp;$M$9&amp;";Time_Series#"&amp;$O$1&amp;"")</f>
        <v>1309.7700000000004</v>
      </c>
      <c r="C15" s="498">
        <f>[1]!HsGetValue("EssbaseCluster-1_CalRptg_CalRptg","Account#"&amp;$A15&amp;";Period#"&amp;C$12&amp;";Year#"&amp;C$11&amp;";Scenario#"&amp;$I$1&amp;";Version#"&amp;$H$1&amp;";Total Entity#"&amp;$A$9&amp;";Fund#"&amp;$H$9&amp;";Chart1#"&amp;$L$9&amp;";Chart2#"&amp;$M$9&amp;";Time_Series#"&amp;$O$1&amp;"")</f>
        <v>4723.6900000000005</v>
      </c>
      <c r="D15" s="498">
        <f>[1]!HsGetValue("EssbaseCluster-1_CalRptg_CalRptg","Account#"&amp;$A15&amp;";Period#"&amp;D$12&amp;";Year#"&amp;D$11&amp;";Scenario#"&amp;$I$1&amp;";Version#"&amp;$H$1&amp;";Total Entity#"&amp;$A$9&amp;";Fund#"&amp;$H$9&amp;";Chart1#"&amp;$L$9&amp;";Chart2#"&amp;$M$9&amp;";Time_Series#"&amp;$O$1&amp;"")</f>
        <v>1816.1999999999998</v>
      </c>
      <c r="E15" s="498">
        <f>[1]!HsGetValue("EssbaseCluster-1_CalRptg_CalRptg","Account#"&amp;$A15&amp;";Period#"&amp;E$12&amp;";Year#"&amp;E$11&amp;";Scenario#"&amp;$I$1&amp;";Version#"&amp;$H$1&amp;";Total Entity#"&amp;$A$9&amp;";Fund#"&amp;$H$9&amp;";Chart1#"&amp;$L$9&amp;";Chart2#"&amp;$M$9&amp;";Time_Series#"&amp;$O$1&amp;"")</f>
        <v>-5396.89</v>
      </c>
      <c r="F15" s="498">
        <f>[1]!HsGetValue("EssbaseCluster-1_CalRptg_CalRptg","Account#"&amp;$A15&amp;";Period#"&amp;F$12&amp;";Year#"&amp;F$11&amp;";Scenario#"&amp;$I$1&amp;";Version#"&amp;$H$1&amp;";Total Entity#"&amp;$A$9&amp;";Fund#"&amp;$H$9&amp;";Chart1#"&amp;$L$9&amp;";Chart2#"&amp;$M$9&amp;";Time_Series#"&amp;$O$1&amp;"")</f>
        <v>7523.16</v>
      </c>
      <c r="G15" s="498">
        <f>[1]!HsGetValue("EssbaseCluster-1_CalRptg_CalRptg","Account#"&amp;$A15&amp;";Period#"&amp;G$12&amp;";Year#"&amp;G$11&amp;";Scenario#"&amp;$I$1&amp;";Version#"&amp;$H$1&amp;";Total Entity#"&amp;$A$9&amp;";Fund#"&amp;$H$9&amp;";Chart1#"&amp;$L$9&amp;";Chart2#"&amp;$M$9&amp;";Time_Series#"&amp;$O$1&amp;"")</f>
        <v>8727.2000000000007</v>
      </c>
      <c r="H15" s="498">
        <f>[1]!HsGetValue("EssbaseCluster-1_CalRptg_CalRptg","Account#"&amp;$A15&amp;";Period#"&amp;H$12&amp;";Year#"&amp;H$11&amp;";Scenario#"&amp;$I$1&amp;";Version#"&amp;$H$1&amp;";Total Entity#"&amp;$A$9&amp;";Fund#"&amp;$H$9&amp;";Chart1#"&amp;$L$9&amp;";Chart2#"&amp;$M$9&amp;";Time_Series#"&amp;$O$1&amp;"")</f>
        <v>-7492.3000000000011</v>
      </c>
      <c r="I15" s="498">
        <f>[1]!HsGetValue("EssbaseCluster-1_CalRptg_CalRptg","Account#"&amp;$A15&amp;";Period#"&amp;I$12&amp;";Year#"&amp;I$11&amp;";Scenario#"&amp;$I$1&amp;";Version#"&amp;$H$1&amp;";Total Entity#"&amp;$A$9&amp;";Fund#"&amp;$H$9&amp;";Chart1#"&amp;$L$9&amp;";Chart2#"&amp;$M$9&amp;";Time_Series#"&amp;$O$1&amp;"")</f>
        <v>3942.58</v>
      </c>
      <c r="J15" s="498">
        <f>[1]!HsGetValue("EssbaseCluster-1_CalRptg_CalRptg","Account#"&amp;$A15&amp;";Period#"&amp;J$12&amp;";Year#"&amp;J$11&amp;";Scenario#"&amp;$I$1&amp;";Version#"&amp;$H$1&amp;";Total Entity#"&amp;$A$9&amp;";Fund#"&amp;$H$9&amp;";Chart1#"&amp;$L$9&amp;";Chart2#"&amp;$M$9&amp;";Time_Series#"&amp;$O$1&amp;"")</f>
        <v>-1557.2199999999993</v>
      </c>
      <c r="K15" s="498">
        <f>[1]!HsGetValue("EssbaseCluster-1_CalRptg_CalRptg","Account#"&amp;$A15&amp;";Period#"&amp;K$12&amp;";Year#"&amp;K$11&amp;";Scenario#"&amp;$I$1&amp;";Version#"&amp;$H$1&amp;";Total Entity#"&amp;$A$9&amp;";Fund#"&amp;$H$9&amp;";Chart1#"&amp;$L$9&amp;";Chart2#"&amp;$M$9&amp;";Time_Series#"&amp;$O$1&amp;"")</f>
        <v>17.960000000000491</v>
      </c>
      <c r="L15" s="498">
        <f>[1]!HsGetValue("EssbaseCluster-1_CalRptg_CalRptg","Account#"&amp;$A15&amp;";Period#"&amp;L$12&amp;";Year#"&amp;L$11&amp;";Scenario#"&amp;$I$1&amp;";Version#"&amp;$H$1&amp;";Total Entity#"&amp;$A$9&amp;";Fund#"&amp;$H$9&amp;";Chart1#"&amp;$L$9&amp;";Chart2#"&amp;$M$9&amp;";Time_Series#"&amp;$O$1&amp;"")</f>
        <v>-3554.8100000000004</v>
      </c>
      <c r="M15" s="498">
        <f>[1]!HsGetValue("EssbaseCluster-1_CalRptg_CalRptg","Account#"&amp;$A15&amp;";Period#"&amp;M$12&amp;";Year#"&amp;M$11&amp;";Scenario#"&amp;$I$1&amp;";Version#"&amp;$H$1&amp;";Total Entity#"&amp;$A$9&amp;";Fund#"&amp;$H$9&amp;";Chart1#"&amp;$L$9&amp;";Chart2#"&amp;$M$9&amp;";Time_Series#"&amp;$O$1&amp;"")</f>
        <v>-9619.3399999999983</v>
      </c>
      <c r="N15" s="498">
        <f>[1]!HsGetValue("EssbaseCluster-1_CalRptg_CalRptg","Account#"&amp;$A15&amp;";Period#"&amp;N$12&amp;";Year#"&amp;N$11&amp;";Scenario#"&amp;$I$1&amp;";Version#"&amp;$H$1&amp;";Total Entity#"&amp;$A$9&amp;";Fund#"&amp;$H$9&amp;";Chart1#"&amp;$L$9&amp;";Chart2#"&amp;$M$9&amp;";Time_Series#"&amp;$O$1&amp;"")</f>
        <v>-7490.9299999999994</v>
      </c>
      <c r="O15" s="498">
        <f>[1]!HsGetValue("EssbaseCluster-1_CalRptg_CalRptg","Account#"&amp;$A15&amp;";Period#"&amp;O$12&amp;";Year#"&amp;O$11&amp;";Scenario#"&amp;$I$1&amp;";Version#"&amp;$H$1&amp;";Total Entity#"&amp;$A$9&amp;";Fund#"&amp;$H$9&amp;";Chart1#"&amp;$L$9&amp;";Chart2#"&amp;$M$9&amp;";Time_Series#"&amp;$O$1&amp;"")</f>
        <v>8622.2099999999991</v>
      </c>
      <c r="P15" s="498">
        <f>[1]!HsGetValue("EssbaseCluster-1_CalRptg_CalRptg","Account#"&amp;$A15&amp;";Period#"&amp;P$12&amp;";Year#"&amp;P$11&amp;";Scenario#"&amp;$I$1&amp;";Version#"&amp;$H$1&amp;";Total Entity#"&amp;$A$9&amp;";Fund#"&amp;$H$9&amp;";Chart1#"&amp;$L$9&amp;";Chart2#"&amp;$M$9&amp;";Time_Series#"&amp;$O$1&amp;"")</f>
        <v>910.59999999999945</v>
      </c>
      <c r="Q15" s="498">
        <f>[1]!HsGetValue("EssbaseCluster-1_CalRptg_CalRptg","Account#"&amp;$A15&amp;";Period#"&amp;Q$12&amp;";Year#"&amp;Q$11&amp;";Scenario#"&amp;$I$1&amp;";Version#"&amp;$H$1&amp;";Total Entity#"&amp;$A$9&amp;";Fund#"&amp;$H$9&amp;";Chart1#"&amp;$L$9&amp;";Chart2#"&amp;$M$9&amp;";Time_Series#"&amp;$O$1&amp;"")</f>
        <v>3176.2299999999996</v>
      </c>
      <c r="R15" s="498">
        <f>[1]!HsGetValue("EssbaseCluster-1_CalRptg_CalRptg","Account#"&amp;$A15&amp;";Period#"&amp;R$12&amp;";Year#"&amp;R$11&amp;";Scenario#"&amp;$I$1&amp;";Version#"&amp;$H$1&amp;";Total Entity#"&amp;$A$9&amp;";Fund#"&amp;$H$9&amp;";Chart1#"&amp;$L$9&amp;";Chart2#"&amp;$M$9&amp;";Time_Series#"&amp;$O$1&amp;"")</f>
        <v>38.5</v>
      </c>
      <c r="S15" s="498">
        <f>[1]!HsGetValue("EssbaseCluster-1_CalRptg_CalRptg","Account#"&amp;$A15&amp;";Period#"&amp;S$12&amp;";Year#"&amp;S$11&amp;";Scenario#"&amp;$I$1&amp;";Version#"&amp;$H$1&amp;";Total Entity#"&amp;$A$9&amp;";Fund#"&amp;$H$9&amp;";Chart1#"&amp;$L$9&amp;";Chart2#"&amp;$M$9&amp;";Time_Series#"&amp;$O$1&amp;"")</f>
        <v>0</v>
      </c>
      <c r="T15" s="498">
        <f>[1]!HsGetValue("EssbaseCluster-1_CalRptg_CalRptg","Account#"&amp;$A15&amp;";Period#"&amp;T$12&amp;";Year#"&amp;T$11&amp;";Scenario#"&amp;$I$1&amp;";Version#"&amp;$H$1&amp;";Total Entity#"&amp;$A$9&amp;";Fund#"&amp;$H$9&amp;";Chart1#"&amp;$L$9&amp;";Chart2#"&amp;$M$9&amp;";Time_Series#"&amp;$O$1&amp;"")</f>
        <v>0</v>
      </c>
      <c r="U15" s="498">
        <f>[1]!HsGetValue("EssbaseCluster-1_CalRptg_CalRptg","Account#"&amp;$A15&amp;";Period#"&amp;U$12&amp;";Year#"&amp;U$11&amp;";Scenario#"&amp;$I$1&amp;";Version#"&amp;$H$1&amp;";Total Entity#"&amp;$A$9&amp;";Fund#"&amp;$H$9&amp;";Chart1#"&amp;$L$9&amp;";Chart2#"&amp;$M$9&amp;";Time_Series#"&amp;$O$1&amp;"")</f>
        <v>0</v>
      </c>
      <c r="V15" s="498">
        <f>[1]!HsGetValue("EssbaseCluster-1_CalRptg_CalRptg","Account#"&amp;$A15&amp;";Period#"&amp;V$12&amp;";Year#"&amp;V$11&amp;";Scenario#"&amp;$I$1&amp;";Version#"&amp;$H$1&amp;";Total Entity#"&amp;$A$9&amp;";Fund#"&amp;$H$9&amp;";Chart1#"&amp;$L$9&amp;";Chart2#"&amp;$M$9&amp;";Time_Series#"&amp;$O$1&amp;"")</f>
        <v>0</v>
      </c>
      <c r="W15" s="498">
        <f>[1]!HsGetValue("EssbaseCluster-1_CalRptg_CalRptg","Account#"&amp;$A15&amp;";Period#"&amp;W$12&amp;";Year#"&amp;W$11&amp;";Scenario#"&amp;$I$1&amp;";Version#"&amp;$H$1&amp;";Total Entity#"&amp;$A$9&amp;";Fund#"&amp;$H$9&amp;";Chart1#"&amp;$L$9&amp;";Chart2#"&amp;$M$9&amp;";Time_Series#"&amp;$O$1&amp;"")</f>
        <v>0</v>
      </c>
      <c r="X15" s="498">
        <f>[1]!HsGetValue("EssbaseCluster-1_CalRptg_CalRptg","Account#"&amp;$A15&amp;";Period#"&amp;X$12&amp;";Year#"&amp;X$11&amp;";Scenario#"&amp;$I$1&amp;";Version#"&amp;$H$1&amp;";Total Entity#"&amp;$A$9&amp;";Fund#"&amp;$H$9&amp;";Chart1#"&amp;$L$9&amp;";Chart2#"&amp;$M$9&amp;";Time_Series#"&amp;$O$1&amp;"")</f>
        <v>0</v>
      </c>
      <c r="Y15" s="498">
        <f>[1]!HsGetValue("EssbaseCluster-1_CalRptg_CalRptg","Account#"&amp;$A15&amp;";Period#"&amp;Y$12&amp;";Year#"&amp;Y$11&amp;";Scenario#"&amp;$I$1&amp;";Version#"&amp;$H$1&amp;";Total Entity#"&amp;$A$9&amp;";Fund#"&amp;$H$9&amp;";Chart1#"&amp;$L$9&amp;";Chart2#"&amp;$M$9&amp;";Time_Series#"&amp;$O$1&amp;"")</f>
        <v>0</v>
      </c>
      <c r="Z15" s="498">
        <f>[1]!HsGetValue("EssbaseCluster-1_CalRptg_CalRptg","Account#"&amp;$A15&amp;";Period#"&amp;Z$12&amp;";Year#"&amp;Z$11&amp;";Scenario#"&amp;$I$1&amp;";Version#"&amp;$H$1&amp;";Total Entity#"&amp;$A$9&amp;";Fund#"&amp;$H$9&amp;";Chart1#"&amp;$L$9&amp;";Chart2#"&amp;$M$9&amp;";Time_Series#"&amp;$O$1&amp;"")</f>
        <v>5256.6099999999969</v>
      </c>
    </row>
    <row r="16" spans="1:26">
      <c r="A16" s="487" t="s">
        <v>314</v>
      </c>
      <c r="B16" s="498">
        <f>[1]!HsGetValue("EssbaseCluster-1_CalRptg_CalRptg","Account#"&amp;$A16&amp;";Period#"&amp;B$12&amp;";Year#"&amp;B$11&amp;";Scenario#"&amp;$I$1&amp;";Version#"&amp;$H$1&amp;";Total Entity#"&amp;$A$9&amp;";Fund#"&amp;$H$9&amp;";Chart1#"&amp;$L$9&amp;";Chart2#"&amp;$M$9&amp;";Time_Series#"&amp;$O$1&amp;"")</f>
        <v>-1309.7700000000004</v>
      </c>
      <c r="C16" s="498">
        <f>[1]!HsGetValue("EssbaseCluster-1_CalRptg_CalRptg","Account#"&amp;$A16&amp;";Period#"&amp;C$12&amp;";Year#"&amp;C$11&amp;";Scenario#"&amp;$I$1&amp;";Version#"&amp;$H$1&amp;";Total Entity#"&amp;$A$9&amp;";Fund#"&amp;$H$9&amp;";Chart1#"&amp;$L$9&amp;";Chart2#"&amp;$M$9&amp;";Time_Series#"&amp;$O$1&amp;"")</f>
        <v>-4723.6900000000005</v>
      </c>
      <c r="D16" s="498">
        <f>[1]!HsGetValue("EssbaseCluster-1_CalRptg_CalRptg","Account#"&amp;$A16&amp;";Period#"&amp;D$12&amp;";Year#"&amp;D$11&amp;";Scenario#"&amp;$I$1&amp;";Version#"&amp;$H$1&amp;";Total Entity#"&amp;$A$9&amp;";Fund#"&amp;$H$9&amp;";Chart1#"&amp;$L$9&amp;";Chart2#"&amp;$M$9&amp;";Time_Series#"&amp;$O$1&amp;"")</f>
        <v>-1816.1999999999998</v>
      </c>
      <c r="E16" s="498">
        <f>[1]!HsGetValue("EssbaseCluster-1_CalRptg_CalRptg","Account#"&amp;$A16&amp;";Period#"&amp;E$12&amp;";Year#"&amp;E$11&amp;";Scenario#"&amp;$I$1&amp;";Version#"&amp;$H$1&amp;";Total Entity#"&amp;$A$9&amp;";Fund#"&amp;$H$9&amp;";Chart1#"&amp;$L$9&amp;";Chart2#"&amp;$M$9&amp;";Time_Series#"&amp;$O$1&amp;"")</f>
        <v>5396.89</v>
      </c>
      <c r="F16" s="498">
        <f>[1]!HsGetValue("EssbaseCluster-1_CalRptg_CalRptg","Account#"&amp;$A16&amp;";Period#"&amp;F$12&amp;";Year#"&amp;F$11&amp;";Scenario#"&amp;$I$1&amp;";Version#"&amp;$H$1&amp;";Total Entity#"&amp;$A$9&amp;";Fund#"&amp;$H$9&amp;";Chart1#"&amp;$L$9&amp;";Chart2#"&amp;$M$9&amp;";Time_Series#"&amp;$O$1&amp;"")</f>
        <v>-7523.16</v>
      </c>
      <c r="G16" s="498">
        <f>[1]!HsGetValue("EssbaseCluster-1_CalRptg_CalRptg","Account#"&amp;$A16&amp;";Period#"&amp;G$12&amp;";Year#"&amp;G$11&amp;";Scenario#"&amp;$I$1&amp;";Version#"&amp;$H$1&amp;";Total Entity#"&amp;$A$9&amp;";Fund#"&amp;$H$9&amp;";Chart1#"&amp;$L$9&amp;";Chart2#"&amp;$M$9&amp;";Time_Series#"&amp;$O$1&amp;"")</f>
        <v>-8727.2000000000007</v>
      </c>
      <c r="H16" s="498">
        <f>[1]!HsGetValue("EssbaseCluster-1_CalRptg_CalRptg","Account#"&amp;$A16&amp;";Period#"&amp;H$12&amp;";Year#"&amp;H$11&amp;";Scenario#"&amp;$I$1&amp;";Version#"&amp;$H$1&amp;";Total Entity#"&amp;$A$9&amp;";Fund#"&amp;$H$9&amp;";Chart1#"&amp;$L$9&amp;";Chart2#"&amp;$M$9&amp;";Time_Series#"&amp;$O$1&amp;"")</f>
        <v>7492.3000000000011</v>
      </c>
      <c r="I16" s="498">
        <f>[1]!HsGetValue("EssbaseCluster-1_CalRptg_CalRptg","Account#"&amp;$A16&amp;";Period#"&amp;I$12&amp;";Year#"&amp;I$11&amp;";Scenario#"&amp;$I$1&amp;";Version#"&amp;$H$1&amp;";Total Entity#"&amp;$A$9&amp;";Fund#"&amp;$H$9&amp;";Chart1#"&amp;$L$9&amp;";Chart2#"&amp;$M$9&amp;";Time_Series#"&amp;$O$1&amp;"")</f>
        <v>-3942.58</v>
      </c>
      <c r="J16" s="498">
        <f>[1]!HsGetValue("EssbaseCluster-1_CalRptg_CalRptg","Account#"&amp;$A16&amp;";Period#"&amp;J$12&amp;";Year#"&amp;J$11&amp;";Scenario#"&amp;$I$1&amp;";Version#"&amp;$H$1&amp;";Total Entity#"&amp;$A$9&amp;";Fund#"&amp;$H$9&amp;";Chart1#"&amp;$L$9&amp;";Chart2#"&amp;$M$9&amp;";Time_Series#"&amp;$O$1&amp;"")</f>
        <v>1557.2199999999993</v>
      </c>
      <c r="K16" s="498">
        <f>[1]!HsGetValue("EssbaseCluster-1_CalRptg_CalRptg","Account#"&amp;$A16&amp;";Period#"&amp;K$12&amp;";Year#"&amp;K$11&amp;";Scenario#"&amp;$I$1&amp;";Version#"&amp;$H$1&amp;";Total Entity#"&amp;$A$9&amp;";Fund#"&amp;$H$9&amp;";Chart1#"&amp;$L$9&amp;";Chart2#"&amp;$M$9&amp;";Time_Series#"&amp;$O$1&amp;"")</f>
        <v>-17.960000000000491</v>
      </c>
      <c r="L16" s="498">
        <f>[1]!HsGetValue("EssbaseCluster-1_CalRptg_CalRptg","Account#"&amp;$A16&amp;";Period#"&amp;L$12&amp;";Year#"&amp;L$11&amp;";Scenario#"&amp;$I$1&amp;";Version#"&amp;$H$1&amp;";Total Entity#"&amp;$A$9&amp;";Fund#"&amp;$H$9&amp;";Chart1#"&amp;$L$9&amp;";Chart2#"&amp;$M$9&amp;";Time_Series#"&amp;$O$1&amp;"")</f>
        <v>3554.8100000000004</v>
      </c>
      <c r="M16" s="498">
        <f>[1]!HsGetValue("EssbaseCluster-1_CalRptg_CalRptg","Account#"&amp;$A16&amp;";Period#"&amp;M$12&amp;";Year#"&amp;M$11&amp;";Scenario#"&amp;$I$1&amp;";Version#"&amp;$H$1&amp;";Total Entity#"&amp;$A$9&amp;";Fund#"&amp;$H$9&amp;";Chart1#"&amp;$L$9&amp;";Chart2#"&amp;$M$9&amp;";Time_Series#"&amp;$O$1&amp;"")</f>
        <v>9619.3399999999983</v>
      </c>
      <c r="N16" s="498">
        <f>[1]!HsGetValue("EssbaseCluster-1_CalRptg_CalRptg","Account#"&amp;$A16&amp;";Period#"&amp;N$12&amp;";Year#"&amp;N$11&amp;";Scenario#"&amp;$I$1&amp;";Version#"&amp;$H$1&amp;";Total Entity#"&amp;$A$9&amp;";Fund#"&amp;$H$9&amp;";Chart1#"&amp;$L$9&amp;";Chart2#"&amp;$M$9&amp;";Time_Series#"&amp;$O$1&amp;"")</f>
        <v>7490.9299999999994</v>
      </c>
      <c r="O16" s="498">
        <f>[1]!HsGetValue("EssbaseCluster-1_CalRptg_CalRptg","Account#"&amp;$A16&amp;";Period#"&amp;O$12&amp;";Year#"&amp;O$11&amp;";Scenario#"&amp;$I$1&amp;";Version#"&amp;$H$1&amp;";Total Entity#"&amp;$A$9&amp;";Fund#"&amp;$H$9&amp;";Chart1#"&amp;$L$9&amp;";Chart2#"&amp;$M$9&amp;";Time_Series#"&amp;$O$1&amp;"")</f>
        <v>-8622.2099999999991</v>
      </c>
      <c r="P16" s="498">
        <f>[1]!HsGetValue("EssbaseCluster-1_CalRptg_CalRptg","Account#"&amp;$A16&amp;";Period#"&amp;P$12&amp;";Year#"&amp;P$11&amp;";Scenario#"&amp;$I$1&amp;";Version#"&amp;$H$1&amp;";Total Entity#"&amp;$A$9&amp;";Fund#"&amp;$H$9&amp;";Chart1#"&amp;$L$9&amp;";Chart2#"&amp;$M$9&amp;";Time_Series#"&amp;$O$1&amp;"")</f>
        <v>-910.59999999999945</v>
      </c>
      <c r="Q16" s="498">
        <f>[1]!HsGetValue("EssbaseCluster-1_CalRptg_CalRptg","Account#"&amp;$A16&amp;";Period#"&amp;Q$12&amp;";Year#"&amp;Q$11&amp;";Scenario#"&amp;$I$1&amp;";Version#"&amp;$H$1&amp;";Total Entity#"&amp;$A$9&amp;";Fund#"&amp;$H$9&amp;";Chart1#"&amp;$L$9&amp;";Chart2#"&amp;$M$9&amp;";Time_Series#"&amp;$O$1&amp;"")</f>
        <v>-3176.2299999999996</v>
      </c>
      <c r="R16" s="498">
        <f>[1]!HsGetValue("EssbaseCluster-1_CalRptg_CalRptg","Account#"&amp;$A16&amp;";Period#"&amp;R$12&amp;";Year#"&amp;R$11&amp;";Scenario#"&amp;$I$1&amp;";Version#"&amp;$H$1&amp;";Total Entity#"&amp;$A$9&amp;";Fund#"&amp;$H$9&amp;";Chart1#"&amp;$L$9&amp;";Chart2#"&amp;$M$9&amp;";Time_Series#"&amp;$O$1&amp;"")</f>
        <v>-38.5</v>
      </c>
      <c r="S16" s="498">
        <f>[1]!HsGetValue("EssbaseCluster-1_CalRptg_CalRptg","Account#"&amp;$A16&amp;";Period#"&amp;S$12&amp;";Year#"&amp;S$11&amp;";Scenario#"&amp;$I$1&amp;";Version#"&amp;$H$1&amp;";Total Entity#"&amp;$A$9&amp;";Fund#"&amp;$H$9&amp;";Chart1#"&amp;$L$9&amp;";Chart2#"&amp;$M$9&amp;";Time_Series#"&amp;$O$1&amp;"")</f>
        <v>0</v>
      </c>
      <c r="T16" s="498">
        <f>[1]!HsGetValue("EssbaseCluster-1_CalRptg_CalRptg","Account#"&amp;$A16&amp;";Period#"&amp;T$12&amp;";Year#"&amp;T$11&amp;";Scenario#"&amp;$I$1&amp;";Version#"&amp;$H$1&amp;";Total Entity#"&amp;$A$9&amp;";Fund#"&amp;$H$9&amp;";Chart1#"&amp;$L$9&amp;";Chart2#"&amp;$M$9&amp;";Time_Series#"&amp;$O$1&amp;"")</f>
        <v>0</v>
      </c>
      <c r="U16" s="498">
        <f>[1]!HsGetValue("EssbaseCluster-1_CalRptg_CalRptg","Account#"&amp;$A16&amp;";Period#"&amp;U$12&amp;";Year#"&amp;U$11&amp;";Scenario#"&amp;$I$1&amp;";Version#"&amp;$H$1&amp;";Total Entity#"&amp;$A$9&amp;";Fund#"&amp;$H$9&amp;";Chart1#"&amp;$L$9&amp;";Chart2#"&amp;$M$9&amp;";Time_Series#"&amp;$O$1&amp;"")</f>
        <v>0</v>
      </c>
      <c r="V16" s="498">
        <f>[1]!HsGetValue("EssbaseCluster-1_CalRptg_CalRptg","Account#"&amp;$A16&amp;";Period#"&amp;V$12&amp;";Year#"&amp;V$11&amp;";Scenario#"&amp;$I$1&amp;";Version#"&amp;$H$1&amp;";Total Entity#"&amp;$A$9&amp;";Fund#"&amp;$H$9&amp;";Chart1#"&amp;$L$9&amp;";Chart2#"&amp;$M$9&amp;";Time_Series#"&amp;$O$1&amp;"")</f>
        <v>0</v>
      </c>
      <c r="W16" s="498">
        <f>[1]!HsGetValue("EssbaseCluster-1_CalRptg_CalRptg","Account#"&amp;$A16&amp;";Period#"&amp;W$12&amp;";Year#"&amp;W$11&amp;";Scenario#"&amp;$I$1&amp;";Version#"&amp;$H$1&amp;";Total Entity#"&amp;$A$9&amp;";Fund#"&amp;$H$9&amp;";Chart1#"&amp;$L$9&amp;";Chart2#"&amp;$M$9&amp;";Time_Series#"&amp;$O$1&amp;"")</f>
        <v>0</v>
      </c>
      <c r="X16" s="498">
        <f>[1]!HsGetValue("EssbaseCluster-1_CalRptg_CalRptg","Account#"&amp;$A16&amp;";Period#"&amp;X$12&amp;";Year#"&amp;X$11&amp;";Scenario#"&amp;$I$1&amp;";Version#"&amp;$H$1&amp;";Total Entity#"&amp;$A$9&amp;";Fund#"&amp;$H$9&amp;";Chart1#"&amp;$L$9&amp;";Chart2#"&amp;$M$9&amp;";Time_Series#"&amp;$O$1&amp;"")</f>
        <v>0</v>
      </c>
      <c r="Y16" s="498">
        <f>[1]!HsGetValue("EssbaseCluster-1_CalRptg_CalRptg","Account#"&amp;$A16&amp;";Period#"&amp;Y$12&amp;";Year#"&amp;Y$11&amp;";Scenario#"&amp;$I$1&amp;";Version#"&amp;$H$1&amp;";Total Entity#"&amp;$A$9&amp;";Fund#"&amp;$H$9&amp;";Chart1#"&amp;$L$9&amp;";Chart2#"&amp;$M$9&amp;";Time_Series#"&amp;$O$1&amp;"")</f>
        <v>0</v>
      </c>
      <c r="Z16" s="498">
        <f>[1]!HsGetValue("EssbaseCluster-1_CalRptg_CalRptg","Account#"&amp;$A16&amp;";Period#"&amp;Z$12&amp;";Year#"&amp;Z$11&amp;";Scenario#"&amp;$I$1&amp;";Version#"&amp;$H$1&amp;";Total Entity#"&amp;$A$9&amp;";Fund#"&amp;$H$9&amp;";Chart1#"&amp;$L$9&amp;";Chart2#"&amp;$M$9&amp;";Time_Series#"&amp;$O$1&amp;"")</f>
        <v>-5256.6099999999969</v>
      </c>
    </row>
    <row r="17" spans="1:26">
      <c r="A17" s="487" t="s">
        <v>316</v>
      </c>
      <c r="B17" s="498">
        <f>[1]!HsGetValue("EssbaseCluster-1_CalRptg_CalRptg","Account#"&amp;$A17&amp;";Period#"&amp;B$12&amp;";Year#"&amp;B$11&amp;";Scenario#"&amp;$I$1&amp;";Version#"&amp;$H$1&amp;";Total Entity#"&amp;$A$9&amp;";Fund#"&amp;$H$9&amp;";Chart1#"&amp;$L$9&amp;";Chart2#"&amp;$M$9&amp;";Time_Series#"&amp;$O$1&amp;"")</f>
        <v>-869.77000000000044</v>
      </c>
      <c r="C17" s="498">
        <f t="shared" ref="C17:H17" si="0">B17+C16</f>
        <v>-5593.4600000000009</v>
      </c>
      <c r="D17" s="498">
        <f t="shared" si="0"/>
        <v>-7409.6600000000008</v>
      </c>
      <c r="E17" s="498">
        <f t="shared" si="0"/>
        <v>-2012.7700000000004</v>
      </c>
      <c r="F17" s="498">
        <f t="shared" si="0"/>
        <v>-9535.93</v>
      </c>
      <c r="G17" s="498">
        <f t="shared" si="0"/>
        <v>-18263.13</v>
      </c>
      <c r="H17" s="498">
        <f t="shared" si="0"/>
        <v>-10770.83</v>
      </c>
      <c r="I17" s="498">
        <f>H17+I16</f>
        <v>-14713.41</v>
      </c>
      <c r="J17" s="498">
        <f t="shared" ref="J17:Y17" si="1">I17+J16</f>
        <v>-13156.19</v>
      </c>
      <c r="K17" s="498">
        <f t="shared" si="1"/>
        <v>-13174.150000000001</v>
      </c>
      <c r="L17" s="498">
        <f t="shared" si="1"/>
        <v>-9619.34</v>
      </c>
      <c r="M17" s="498">
        <f t="shared" si="1"/>
        <v>0</v>
      </c>
      <c r="N17" s="498">
        <f>[1]!HsGetValue("EssbaseCluster-1_CalRptg_CalRptg","Account#"&amp;$A17&amp;";Period#"&amp;N$12&amp;";Year#"&amp;N$11&amp;";Scenario#"&amp;$I$1&amp;";Version#"&amp;$H$1&amp;";Total Entity#"&amp;$A$9&amp;";Fund#"&amp;$H$9&amp;";Chart1#"&amp;$L$9&amp;";Chart2#"&amp;$M$9&amp;";Time_Series#"&amp;$O$1&amp;"")</f>
        <v>7490.9299999999994</v>
      </c>
      <c r="O17" s="498">
        <f t="shared" si="1"/>
        <v>-1131.2799999999997</v>
      </c>
      <c r="P17" s="498">
        <f t="shared" si="1"/>
        <v>-2041.8799999999992</v>
      </c>
      <c r="Q17" s="498">
        <f t="shared" si="1"/>
        <v>-5218.1099999999988</v>
      </c>
      <c r="R17" s="498">
        <f t="shared" si="1"/>
        <v>-5256.6099999999988</v>
      </c>
      <c r="S17" s="498">
        <f t="shared" si="1"/>
        <v>-5256.6099999999988</v>
      </c>
      <c r="T17" s="498">
        <f t="shared" si="1"/>
        <v>-5256.6099999999988</v>
      </c>
      <c r="U17" s="498">
        <f t="shared" si="1"/>
        <v>-5256.6099999999988</v>
      </c>
      <c r="V17" s="498">
        <f t="shared" si="1"/>
        <v>-5256.6099999999988</v>
      </c>
      <c r="W17" s="498">
        <f t="shared" si="1"/>
        <v>-5256.6099999999988</v>
      </c>
      <c r="X17" s="498">
        <f t="shared" si="1"/>
        <v>-5256.6099999999988</v>
      </c>
      <c r="Y17" s="498">
        <f t="shared" si="1"/>
        <v>-5256.6099999999988</v>
      </c>
      <c r="Z17" s="498">
        <f>[1]!HsGetValue("EssbaseCluster-1_CalRptg_CalRptg","Account#"&amp;$A17&amp;";Period#"&amp;Z$12&amp;";Year#"&amp;Z$11&amp;";Scenario#"&amp;$I$1&amp;";Version#"&amp;$H$1&amp;";Total Entity#"&amp;$A$9&amp;";Fund#"&amp;$H$9&amp;";Chart1#"&amp;$L$9&amp;";Chart2#"&amp;$M$9&amp;";Time_Series#"&amp;$O$1&amp;"")</f>
        <v>-5256.6099999999969</v>
      </c>
    </row>
    <row r="18" spans="1:26">
      <c r="A18" s="486" t="s">
        <v>380</v>
      </c>
      <c r="B18" s="486"/>
      <c r="C18" s="486"/>
      <c r="D18" s="486"/>
      <c r="E18" s="486"/>
      <c r="F18" s="486"/>
      <c r="G18" s="486"/>
      <c r="H18" s="498">
        <f>(SUM(H15:S15)-SUM(H14:S14))/12</f>
        <v>5899.456666666666</v>
      </c>
    </row>
    <row r="19" spans="1:26">
      <c r="A19" s="556" t="s">
        <v>388</v>
      </c>
      <c r="B19" s="556"/>
      <c r="C19" s="556"/>
      <c r="D19" s="556"/>
      <c r="E19" s="556"/>
      <c r="F19" s="556"/>
      <c r="G19" s="556"/>
      <c r="H19" s="498">
        <f>Y17-Z17</f>
        <v>0</v>
      </c>
    </row>
    <row r="20" spans="1:26">
      <c r="A20" s="556"/>
      <c r="B20" s="556"/>
      <c r="C20" s="556"/>
      <c r="D20" s="556"/>
      <c r="E20" s="556"/>
      <c r="F20" s="556"/>
      <c r="G20" s="556"/>
      <c r="H20" s="498"/>
    </row>
    <row r="21" spans="1:26">
      <c r="A21" s="486" t="s">
        <v>368</v>
      </c>
      <c r="B21" s="486"/>
      <c r="C21" s="486"/>
      <c r="D21" s="486"/>
      <c r="E21" s="486"/>
      <c r="F21" s="486"/>
      <c r="G21" s="486"/>
      <c r="H21" s="486" t="s">
        <v>369</v>
      </c>
      <c r="L21" s="486" t="s">
        <v>375</v>
      </c>
    </row>
    <row r="22" spans="1:26">
      <c r="A22" s="499" t="s">
        <v>374</v>
      </c>
      <c r="B22" s="499"/>
      <c r="C22" s="499"/>
      <c r="D22" s="499"/>
      <c r="E22" s="499"/>
      <c r="F22" s="499"/>
      <c r="G22" s="499"/>
      <c r="H22" s="549">
        <v>60120</v>
      </c>
      <c r="I22" s="466" t="str">
        <f>RIGHT([1]!hsdescription("EssbaseCluster-1_CalRptg_CalRptg","Fund#"&amp;$H$22),LEN([1]!hsdescription("EssbaseCluster-1_CalRptg_CalRptg","Fund#"&amp;$H$9))-SEARCH(" ",[1]!hsdescription("EssbaseCluster-1_CalRptg_CalRptg","Fund#"&amp;$H$9),1))</f>
        <v>- Cancer Research Lab Recharge</v>
      </c>
      <c r="J22" s="466"/>
      <c r="K22" s="466"/>
      <c r="L22" s="553" t="s">
        <v>312</v>
      </c>
      <c r="M22" s="554" t="s">
        <v>377</v>
      </c>
    </row>
    <row r="23" spans="1:26">
      <c r="A23" s="487"/>
      <c r="B23" s="487"/>
      <c r="C23" s="487"/>
      <c r="D23" s="487"/>
      <c r="E23" s="487"/>
      <c r="F23" s="487"/>
      <c r="G23" s="487"/>
    </row>
    <row r="24" spans="1:26">
      <c r="B24" s="485" t="s">
        <v>343</v>
      </c>
      <c r="C24" s="485" t="s">
        <v>343</v>
      </c>
      <c r="D24" s="485" t="s">
        <v>343</v>
      </c>
      <c r="E24" s="485" t="s">
        <v>343</v>
      </c>
      <c r="F24" s="485" t="s">
        <v>343</v>
      </c>
      <c r="G24" s="485" t="s">
        <v>343</v>
      </c>
      <c r="H24" s="485" t="s">
        <v>343</v>
      </c>
      <c r="I24" s="485" t="s">
        <v>343</v>
      </c>
      <c r="J24" s="485" t="s">
        <v>343</v>
      </c>
      <c r="K24" s="485" t="s">
        <v>343</v>
      </c>
      <c r="L24" s="485" t="s">
        <v>343</v>
      </c>
      <c r="M24" s="485" t="s">
        <v>343</v>
      </c>
      <c r="N24" s="485" t="s">
        <v>399</v>
      </c>
      <c r="O24" s="485" t="s">
        <v>399</v>
      </c>
      <c r="P24" s="485" t="s">
        <v>399</v>
      </c>
      <c r="Q24" s="485" t="s">
        <v>399</v>
      </c>
      <c r="R24" s="485" t="s">
        <v>399</v>
      </c>
      <c r="S24" s="485" t="s">
        <v>399</v>
      </c>
      <c r="T24" s="485" t="s">
        <v>399</v>
      </c>
      <c r="U24" s="485" t="s">
        <v>399</v>
      </c>
      <c r="V24" s="485" t="s">
        <v>399</v>
      </c>
      <c r="W24" s="485" t="s">
        <v>399</v>
      </c>
      <c r="X24" s="485" t="s">
        <v>399</v>
      </c>
      <c r="Y24" s="485" t="s">
        <v>399</v>
      </c>
      <c r="Z24" s="485" t="s">
        <v>399</v>
      </c>
    </row>
    <row r="25" spans="1:26">
      <c r="B25" s="485" t="s">
        <v>344</v>
      </c>
      <c r="C25" s="485" t="s">
        <v>345</v>
      </c>
      <c r="D25" s="485" t="s">
        <v>346</v>
      </c>
      <c r="E25" s="485" t="s">
        <v>347</v>
      </c>
      <c r="F25" s="485" t="s">
        <v>348</v>
      </c>
      <c r="G25" s="485" t="s">
        <v>349</v>
      </c>
      <c r="H25" s="485" t="s">
        <v>350</v>
      </c>
      <c r="I25" s="485" t="s">
        <v>351</v>
      </c>
      <c r="J25" s="486" t="s">
        <v>352</v>
      </c>
      <c r="K25" s="485" t="s">
        <v>353</v>
      </c>
      <c r="L25" s="486" t="s">
        <v>354</v>
      </c>
      <c r="M25" s="486" t="s">
        <v>355</v>
      </c>
      <c r="N25" s="485" t="s">
        <v>344</v>
      </c>
      <c r="O25" s="485" t="s">
        <v>345</v>
      </c>
      <c r="P25" s="485" t="s">
        <v>346</v>
      </c>
      <c r="Q25" s="485" t="s">
        <v>347</v>
      </c>
      <c r="R25" s="485" t="s">
        <v>348</v>
      </c>
      <c r="S25" s="485" t="s">
        <v>349</v>
      </c>
      <c r="T25" s="485" t="s">
        <v>350</v>
      </c>
      <c r="U25" s="485" t="s">
        <v>351</v>
      </c>
      <c r="V25" s="486" t="s">
        <v>352</v>
      </c>
      <c r="W25" s="485" t="s">
        <v>353</v>
      </c>
      <c r="X25" s="486" t="s">
        <v>354</v>
      </c>
      <c r="Y25" s="486" t="s">
        <v>355</v>
      </c>
      <c r="Z25" s="486" t="s">
        <v>340</v>
      </c>
    </row>
    <row r="26" spans="1:26">
      <c r="H26" s="485"/>
      <c r="I26" s="485"/>
      <c r="J26" s="486"/>
      <c r="K26" s="485"/>
      <c r="L26" s="486"/>
      <c r="M26" s="486"/>
      <c r="N26" s="485"/>
      <c r="O26" s="485"/>
      <c r="P26" s="485"/>
      <c r="Q26" s="485"/>
      <c r="R26" s="485"/>
      <c r="S26" s="485"/>
      <c r="T26" s="485"/>
      <c r="U26" s="485"/>
      <c r="V26" s="486"/>
      <c r="W26" s="485"/>
      <c r="X26" s="486"/>
      <c r="Y26" s="486"/>
    </row>
    <row r="27" spans="1:26">
      <c r="A27" s="487" t="s">
        <v>332</v>
      </c>
      <c r="B27" s="498">
        <f>[1]!HsGetValue("EssbaseCluster-1_CalRptg_CalRptg","Account#"&amp;$A27&amp;";Period#"&amp;B$25&amp;";Year#"&amp;B$24&amp;";Scenario#"&amp;$I$1&amp;";Version#"&amp;$H$1&amp;";Total Entity#"&amp;$A$22&amp;";Fund#"&amp;$H$22&amp;";Chart1#"&amp;$L$22&amp;";Chart2#"&amp;$M$22&amp;";Time_Series#"&amp;$O$1&amp;"")</f>
        <v>-27915.07</v>
      </c>
      <c r="C27" s="498">
        <f>[1]!HsGetValue("EssbaseCluster-1_CalRptg_CalRptg","Account#"&amp;$A27&amp;";Period#"&amp;C$25&amp;";Year#"&amp;C$24&amp;";Scenario#"&amp;$I$1&amp;";Version#"&amp;$H$1&amp;";Total Entity#"&amp;$A$22&amp;";Fund#"&amp;$H$22&amp;";Chart1#"&amp;$L$22&amp;";Chart2#"&amp;$M$22&amp;";Time_Series#"&amp;$O$1&amp;"")</f>
        <v>-26130.39</v>
      </c>
      <c r="D27" s="498">
        <f>[1]!HsGetValue("EssbaseCluster-1_CalRptg_CalRptg","Account#"&amp;$A27&amp;";Period#"&amp;D$25&amp;";Year#"&amp;D$24&amp;";Scenario#"&amp;$I$1&amp;";Version#"&amp;$H$1&amp;";Total Entity#"&amp;$A$22&amp;";Fund#"&amp;$H$22&amp;";Chart1#"&amp;$L$22&amp;";Chart2#"&amp;$M$22&amp;";Time_Series#"&amp;$O$1&amp;"")</f>
        <v>-25012.87</v>
      </c>
      <c r="E27" s="498">
        <f>[1]!HsGetValue("EssbaseCluster-1_CalRptg_CalRptg","Account#"&amp;$A27&amp;";Period#"&amp;E$25&amp;";Year#"&amp;E$24&amp;";Scenario#"&amp;$I$1&amp;";Version#"&amp;$H$1&amp;";Total Entity#"&amp;$A$22&amp;";Fund#"&amp;$H$22&amp;";Chart1#"&amp;$L$22&amp;";Chart2#"&amp;$M$22&amp;";Time_Series#"&amp;$O$1&amp;"")</f>
        <v>-22816.44</v>
      </c>
      <c r="F27" s="498">
        <f>[1]!HsGetValue("EssbaseCluster-1_CalRptg_CalRptg","Account#"&amp;$A27&amp;";Period#"&amp;F$25&amp;";Year#"&amp;F$24&amp;";Scenario#"&amp;$I$1&amp;";Version#"&amp;$H$1&amp;";Total Entity#"&amp;$A$22&amp;";Fund#"&amp;$H$22&amp;";Chart1#"&amp;$L$22&amp;";Chart2#"&amp;$M$22&amp;";Time_Series#"&amp;$O$1&amp;"")</f>
        <v>-32410.03</v>
      </c>
      <c r="G27" s="498">
        <f>[1]!HsGetValue("EssbaseCluster-1_CalRptg_CalRptg","Account#"&amp;$A27&amp;";Period#"&amp;G$25&amp;";Year#"&amp;G$24&amp;";Scenario#"&amp;$I$1&amp;";Version#"&amp;$H$1&amp;";Total Entity#"&amp;$A$22&amp;";Fund#"&amp;$H$22&amp;";Chart1#"&amp;$L$22&amp;";Chart2#"&amp;$M$22&amp;";Time_Series#"&amp;$O$1&amp;"")</f>
        <v>-20286.439999999999</v>
      </c>
      <c r="H27" s="498">
        <f>[1]!HsGetValue("EssbaseCluster-1_CalRptg_CalRptg","Account#"&amp;$A27&amp;";Period#"&amp;H$25&amp;";Year#"&amp;H$24&amp;";Scenario#"&amp;$I$1&amp;";Version#"&amp;$H$1&amp;";Total Entity#"&amp;$A$22&amp;";Fund#"&amp;$H$22&amp;";Chart1#"&amp;$L$22&amp;";Chart2#"&amp;$M$22&amp;";Time_Series#"&amp;$O$1&amp;"")</f>
        <v>-20388.810000000001</v>
      </c>
      <c r="I27" s="498">
        <f>[1]!HsGetValue("EssbaseCluster-1_CalRptg_CalRptg","Account#"&amp;$A27&amp;";Period#"&amp;I$25&amp;";Year#"&amp;I$24&amp;";Scenario#"&amp;$I$1&amp;";Version#"&amp;$H$1&amp;";Total Entity#"&amp;$A$22&amp;";Fund#"&amp;$H$22&amp;";Chart1#"&amp;$L$22&amp;";Chart2#"&amp;$M$22&amp;";Time_Series#"&amp;$O$1&amp;"")</f>
        <v>-25846.92</v>
      </c>
      <c r="J27" s="498">
        <f>[1]!HsGetValue("EssbaseCluster-1_CalRptg_CalRptg","Account#"&amp;$A27&amp;";Period#"&amp;J$25&amp;";Year#"&amp;J$24&amp;";Scenario#"&amp;$I$1&amp;";Version#"&amp;$H$1&amp;";Total Entity#"&amp;$A$22&amp;";Fund#"&amp;$H$22&amp;";Chart1#"&amp;$L$22&amp;";Chart2#"&amp;$M$22&amp;";Time_Series#"&amp;$O$1&amp;"")</f>
        <v>-25475.279999999999</v>
      </c>
      <c r="K27" s="498">
        <f>[1]!HsGetValue("EssbaseCluster-1_CalRptg_CalRptg","Account#"&amp;$A27&amp;";Period#"&amp;K$25&amp;";Year#"&amp;K$24&amp;";Scenario#"&amp;$I$1&amp;";Version#"&amp;$H$1&amp;";Total Entity#"&amp;$A$22&amp;";Fund#"&amp;$H$22&amp;";Chart1#"&amp;$L$22&amp;";Chart2#"&amp;$M$22&amp;";Time_Series#"&amp;$O$1&amp;"")</f>
        <v>-27557.7</v>
      </c>
      <c r="L27" s="498">
        <f>[1]!HsGetValue("EssbaseCluster-1_CalRptg_CalRptg","Account#"&amp;$A27&amp;";Period#"&amp;L$25&amp;";Year#"&amp;L$24&amp;";Scenario#"&amp;$I$1&amp;";Version#"&amp;$H$1&amp;";Total Entity#"&amp;$A$22&amp;";Fund#"&amp;$H$22&amp;";Chart1#"&amp;$L$22&amp;";Chart2#"&amp;$M$22&amp;";Time_Series#"&amp;$O$1&amp;"")</f>
        <v>-31441.360000000001</v>
      </c>
      <c r="M27" s="498">
        <f>[1]!HsGetValue("EssbaseCluster-1_CalRptg_CalRptg","Account#"&amp;$A27&amp;";Period#"&amp;M$25&amp;";Year#"&amp;M$24&amp;";Scenario#"&amp;$I$1&amp;";Version#"&amp;$H$1&amp;";Total Entity#"&amp;$A$22&amp;";Fund#"&amp;$H$22&amp;";Chart1#"&amp;$L$22&amp;";Chart2#"&amp;$M$22&amp;";Time_Series#"&amp;$O$1&amp;"")</f>
        <v>-31052.73</v>
      </c>
      <c r="N27" s="498">
        <f>[1]!HsGetValue("EssbaseCluster-1_CalRptg_CalRptg","Account#"&amp;$A27&amp;";Period#"&amp;N$25&amp;";Year#"&amp;N$24&amp;";Scenario#"&amp;$I$1&amp;";Version#"&amp;$H$1&amp;";Total Entity#"&amp;$A$22&amp;";Fund#"&amp;$H$22&amp;";Chart1#"&amp;$L$22&amp;";Chart2#"&amp;$M$22&amp;";Time_Series#"&amp;$O$1&amp;"")</f>
        <v>-31364.74</v>
      </c>
      <c r="O27" s="498">
        <f>[1]!HsGetValue("EssbaseCluster-1_CalRptg_CalRptg","Account#"&amp;$A27&amp;";Period#"&amp;O$25&amp;";Year#"&amp;O$24&amp;";Scenario#"&amp;$I$1&amp;";Version#"&amp;$H$1&amp;";Total Entity#"&amp;$A$22&amp;";Fund#"&amp;$H$22&amp;";Chart1#"&amp;$L$22&amp;";Chart2#"&amp;$M$22&amp;";Time_Series#"&amp;$O$1&amp;"")</f>
        <v>-36690.68</v>
      </c>
      <c r="P27" s="498">
        <f>[1]!HsGetValue("EssbaseCluster-1_CalRptg_CalRptg","Account#"&amp;$A27&amp;";Period#"&amp;P$25&amp;";Year#"&amp;P$24&amp;";Scenario#"&amp;$I$1&amp;";Version#"&amp;$H$1&amp;";Total Entity#"&amp;$A$22&amp;";Fund#"&amp;$H$22&amp;";Chart1#"&amp;$L$22&amp;";Chart2#"&amp;$M$22&amp;";Time_Series#"&amp;$O$1&amp;"")</f>
        <v>-29569.26</v>
      </c>
      <c r="Q27" s="498">
        <f>[1]!HsGetValue("EssbaseCluster-1_CalRptg_CalRptg","Account#"&amp;$A27&amp;";Period#"&amp;Q$25&amp;";Year#"&amp;Q$24&amp;";Scenario#"&amp;$I$1&amp;";Version#"&amp;$H$1&amp;";Total Entity#"&amp;$A$22&amp;";Fund#"&amp;$H$22&amp;";Chart1#"&amp;$L$22&amp;";Chart2#"&amp;$M$22&amp;";Time_Series#"&amp;$O$1&amp;"")</f>
        <v>-29436.65</v>
      </c>
      <c r="R27" s="498">
        <f>[1]!HsGetValue("EssbaseCluster-1_CalRptg_CalRptg","Account#"&amp;$A27&amp;";Period#"&amp;R$25&amp;";Year#"&amp;R$24&amp;";Scenario#"&amp;$I$1&amp;";Version#"&amp;$H$1&amp;";Total Entity#"&amp;$A$22&amp;";Fund#"&amp;$H$22&amp;";Chart1#"&amp;$L$22&amp;";Chart2#"&amp;$M$22&amp;";Time_Series#"&amp;$O$1&amp;"")</f>
        <v>-38336.18</v>
      </c>
      <c r="S27" s="498">
        <f>[1]!HsGetValue("EssbaseCluster-1_CalRptg_CalRptg","Account#"&amp;$A27&amp;";Period#"&amp;S$25&amp;";Year#"&amp;S$24&amp;";Scenario#"&amp;$I$1&amp;";Version#"&amp;$H$1&amp;";Total Entity#"&amp;$A$22&amp;";Fund#"&amp;$H$22&amp;";Chart1#"&amp;$L$22&amp;";Chart2#"&amp;$M$22&amp;";Time_Series#"&amp;$O$1&amp;"")</f>
        <v>0</v>
      </c>
      <c r="T27" s="498">
        <f>[1]!HsGetValue("EssbaseCluster-1_CalRptg_CalRptg","Account#"&amp;$A27&amp;";Period#"&amp;T$25&amp;";Year#"&amp;T$24&amp;";Scenario#"&amp;$I$1&amp;";Version#"&amp;$H$1&amp;";Total Entity#"&amp;$A$22&amp;";Fund#"&amp;$H$22&amp;";Chart1#"&amp;$L$22&amp;";Chart2#"&amp;$M$22&amp;";Time_Series#"&amp;$O$1&amp;"")</f>
        <v>0</v>
      </c>
      <c r="U27" s="498">
        <f>[1]!HsGetValue("EssbaseCluster-1_CalRptg_CalRptg","Account#"&amp;$A27&amp;";Period#"&amp;U$25&amp;";Year#"&amp;U$24&amp;";Scenario#"&amp;$I$1&amp;";Version#"&amp;$H$1&amp;";Total Entity#"&amp;$A$22&amp;";Fund#"&amp;$H$22&amp;";Chart1#"&amp;$L$22&amp;";Chart2#"&amp;$M$22&amp;";Time_Series#"&amp;$O$1&amp;"")</f>
        <v>0</v>
      </c>
      <c r="V27" s="498">
        <f>[1]!HsGetValue("EssbaseCluster-1_CalRptg_CalRptg","Account#"&amp;$A27&amp;";Period#"&amp;V$25&amp;";Year#"&amp;V$24&amp;";Scenario#"&amp;$I$1&amp;";Version#"&amp;$H$1&amp;";Total Entity#"&amp;$A$22&amp;";Fund#"&amp;$H$22&amp;";Chart1#"&amp;$L$22&amp;";Chart2#"&amp;$M$22&amp;";Time_Series#"&amp;$O$1&amp;"")</f>
        <v>0</v>
      </c>
      <c r="W27" s="498">
        <f>[1]!HsGetValue("EssbaseCluster-1_CalRptg_CalRptg","Account#"&amp;$A27&amp;";Period#"&amp;W$25&amp;";Year#"&amp;W$24&amp;";Scenario#"&amp;$I$1&amp;";Version#"&amp;$H$1&amp;";Total Entity#"&amp;$A$22&amp;";Fund#"&amp;$H$22&amp;";Chart1#"&amp;$L$22&amp;";Chart2#"&amp;$M$22&amp;";Time_Series#"&amp;$O$1&amp;"")</f>
        <v>0</v>
      </c>
      <c r="X27" s="498">
        <f>[1]!HsGetValue("EssbaseCluster-1_CalRptg_CalRptg","Account#"&amp;$A27&amp;";Period#"&amp;X$25&amp;";Year#"&amp;X$24&amp;";Scenario#"&amp;$I$1&amp;";Version#"&amp;$H$1&amp;";Total Entity#"&amp;$A$22&amp;";Fund#"&amp;$H$22&amp;";Chart1#"&amp;$L$22&amp;";Chart2#"&amp;$M$22&amp;";Time_Series#"&amp;$O$1&amp;"")</f>
        <v>0</v>
      </c>
      <c r="Y27" s="498">
        <f>[1]!HsGetValue("EssbaseCluster-1_CalRptg_CalRptg","Account#"&amp;$A27&amp;";Period#"&amp;Y$25&amp;";Year#"&amp;Y$24&amp;";Scenario#"&amp;$I$1&amp;";Version#"&amp;$H$1&amp;";Total Entity#"&amp;$A$22&amp;";Fund#"&amp;$H$22&amp;";Chart1#"&amp;$L$22&amp;";Chart2#"&amp;$M$22&amp;";Time_Series#"&amp;$O$1&amp;"")</f>
        <v>0</v>
      </c>
      <c r="Z27" s="498">
        <f>[1]!HsGetValue("EssbaseCluster-1_CalRptg_CalRptg","Account#"&amp;$A27&amp;";Period#"&amp;Z$25&amp;";Year#"&amp;Z$24&amp;";Scenario#"&amp;$I$1&amp;";Version#"&amp;$H$1&amp;";Total Entity#"&amp;$A$22&amp;";Fund#"&amp;$H$22&amp;";Chart1#"&amp;$L$22&amp;";Chart2#"&amp;$M$22&amp;";Time_Series#"&amp;$O$1&amp;"")</f>
        <v>-165397.51</v>
      </c>
    </row>
    <row r="28" spans="1:26">
      <c r="A28" s="487" t="s">
        <v>321</v>
      </c>
      <c r="B28" s="498">
        <f>[1]!HsGetValue("EssbaseCluster-1_CalRptg_CalRptg","Account#"&amp;$A28&amp;";Period#"&amp;B$25&amp;";Year#"&amp;B$24&amp;";Scenario#"&amp;$I$1&amp;";Version#"&amp;$H$1&amp;";Total Entity#"&amp;$A$22&amp;";Fund#"&amp;$H$22&amp;";Chart1#"&amp;$L$22&amp;";Chart2#"&amp;$M$22&amp;";Time_Series#"&amp;$O$1&amp;"")</f>
        <v>9014.18</v>
      </c>
      <c r="C28" s="498">
        <f>[1]!HsGetValue("EssbaseCluster-1_CalRptg_CalRptg","Account#"&amp;$A28&amp;";Period#"&amp;C$25&amp;";Year#"&amp;C$24&amp;";Scenario#"&amp;$I$1&amp;";Version#"&amp;$H$1&amp;";Total Entity#"&amp;$A$22&amp;";Fund#"&amp;$H$22&amp;";Chart1#"&amp;$L$22&amp;";Chart2#"&amp;$M$22&amp;";Time_Series#"&amp;$O$1&amp;"")</f>
        <v>45619.640000000007</v>
      </c>
      <c r="D28" s="498">
        <f>[1]!HsGetValue("EssbaseCluster-1_CalRptg_CalRptg","Account#"&amp;$A28&amp;";Period#"&amp;D$25&amp;";Year#"&amp;D$24&amp;";Scenario#"&amp;$I$1&amp;";Version#"&amp;$H$1&amp;";Total Entity#"&amp;$A$22&amp;";Fund#"&amp;$H$22&amp;";Chart1#"&amp;$L$22&amp;";Chart2#"&amp;$M$22&amp;";Time_Series#"&amp;$O$1&amp;"")</f>
        <v>-17060.11</v>
      </c>
      <c r="E28" s="498">
        <f>[1]!HsGetValue("EssbaseCluster-1_CalRptg_CalRptg","Account#"&amp;$A28&amp;";Period#"&amp;E$25&amp;";Year#"&amp;E$24&amp;";Scenario#"&amp;$I$1&amp;";Version#"&amp;$H$1&amp;";Total Entity#"&amp;$A$22&amp;";Fund#"&amp;$H$22&amp;";Chart1#"&amp;$L$22&amp;";Chart2#"&amp;$M$22&amp;";Time_Series#"&amp;$O$1&amp;"")</f>
        <v>27596.14</v>
      </c>
      <c r="F28" s="498">
        <f>[1]!HsGetValue("EssbaseCluster-1_CalRptg_CalRptg","Account#"&amp;$A28&amp;";Period#"&amp;F$25&amp;";Year#"&amp;F$24&amp;";Scenario#"&amp;$I$1&amp;";Version#"&amp;$H$1&amp;";Total Entity#"&amp;$A$22&amp;";Fund#"&amp;$H$22&amp;";Chart1#"&amp;$L$22&amp;";Chart2#"&amp;$M$22&amp;";Time_Series#"&amp;$O$1&amp;"")</f>
        <v>-7030.0800000000017</v>
      </c>
      <c r="G28" s="498">
        <f>[1]!HsGetValue("EssbaseCluster-1_CalRptg_CalRptg","Account#"&amp;$A28&amp;";Period#"&amp;G$25&amp;";Year#"&amp;G$24&amp;";Scenario#"&amp;$I$1&amp;";Version#"&amp;$H$1&amp;";Total Entity#"&amp;$A$22&amp;";Fund#"&amp;$H$22&amp;";Chart1#"&amp;$L$22&amp;";Chart2#"&amp;$M$22&amp;";Time_Series#"&amp;$O$1&amp;"")</f>
        <v>-14466.73</v>
      </c>
      <c r="H28" s="498">
        <f>[1]!HsGetValue("EssbaseCluster-1_CalRptg_CalRptg","Account#"&amp;$A28&amp;";Period#"&amp;H$25&amp;";Year#"&amp;H$24&amp;";Scenario#"&amp;$I$1&amp;";Version#"&amp;$H$1&amp;";Total Entity#"&amp;$A$22&amp;";Fund#"&amp;$H$22&amp;";Chart1#"&amp;$L$22&amp;";Chart2#"&amp;$M$22&amp;";Time_Series#"&amp;$O$1&amp;"")</f>
        <v>-7018.9999999999982</v>
      </c>
      <c r="I28" s="498">
        <f>[1]!HsGetValue("EssbaseCluster-1_CalRptg_CalRptg","Account#"&amp;$A28&amp;";Period#"&amp;I$25&amp;";Year#"&amp;I$24&amp;";Scenario#"&amp;$I$1&amp;";Version#"&amp;$H$1&amp;";Total Entity#"&amp;$A$22&amp;";Fund#"&amp;$H$22&amp;";Chart1#"&amp;$L$22&amp;";Chart2#"&amp;$M$22&amp;";Time_Series#"&amp;$O$1&amp;"")</f>
        <v>-5799.3399999999965</v>
      </c>
      <c r="J28" s="498">
        <f>[1]!HsGetValue("EssbaseCluster-1_CalRptg_CalRptg","Account#"&amp;$A28&amp;";Period#"&amp;J$25&amp;";Year#"&amp;J$24&amp;";Scenario#"&amp;$I$1&amp;";Version#"&amp;$H$1&amp;";Total Entity#"&amp;$A$22&amp;";Fund#"&amp;$H$22&amp;";Chart1#"&amp;$L$22&amp;";Chart2#"&amp;$M$22&amp;";Time_Series#"&amp;$O$1&amp;"")</f>
        <v>-12989.939999999999</v>
      </c>
      <c r="K28" s="498">
        <f>[1]!HsGetValue("EssbaseCluster-1_CalRptg_CalRptg","Account#"&amp;$A28&amp;";Period#"&amp;K$25&amp;";Year#"&amp;K$24&amp;";Scenario#"&amp;$I$1&amp;";Version#"&amp;$H$1&amp;";Total Entity#"&amp;$A$22&amp;";Fund#"&amp;$H$22&amp;";Chart1#"&amp;$L$22&amp;";Chart2#"&amp;$M$22&amp;";Time_Series#"&amp;$O$1&amp;"")</f>
        <v>-16225.39</v>
      </c>
      <c r="L28" s="498">
        <f>[1]!HsGetValue("EssbaseCluster-1_CalRptg_CalRptg","Account#"&amp;$A28&amp;";Period#"&amp;L$25&amp;";Year#"&amp;L$24&amp;";Scenario#"&amp;$I$1&amp;";Version#"&amp;$H$1&amp;";Total Entity#"&amp;$A$22&amp;";Fund#"&amp;$H$22&amp;";Chart1#"&amp;$L$22&amp;";Chart2#"&amp;$M$22&amp;";Time_Series#"&amp;$O$1&amp;"")</f>
        <v>-18828.5</v>
      </c>
      <c r="M28" s="498">
        <f>[1]!HsGetValue("EssbaseCluster-1_CalRptg_CalRptg","Account#"&amp;$A28&amp;";Period#"&amp;M$25&amp;";Year#"&amp;M$24&amp;";Scenario#"&amp;$I$1&amp;";Version#"&amp;$H$1&amp;";Total Entity#"&amp;$A$22&amp;";Fund#"&amp;$H$22&amp;";Chart1#"&amp;$L$22&amp;";Chart2#"&amp;$M$22&amp;";Time_Series#"&amp;$O$1&amp;"")</f>
        <v>-20314.969999999998</v>
      </c>
      <c r="N28" s="498">
        <f>[1]!HsGetValue("EssbaseCluster-1_CalRptg_CalRptg","Account#"&amp;$A28&amp;";Period#"&amp;N$25&amp;";Year#"&amp;N$24&amp;";Scenario#"&amp;$I$1&amp;";Version#"&amp;$H$1&amp;";Total Entity#"&amp;$A$22&amp;";Fund#"&amp;$H$22&amp;";Chart1#"&amp;$L$22&amp;";Chart2#"&amp;$M$22&amp;";Time_Series#"&amp;$O$1&amp;"")</f>
        <v>-16312.230000000001</v>
      </c>
      <c r="O28" s="498">
        <f>[1]!HsGetValue("EssbaseCluster-1_CalRptg_CalRptg","Account#"&amp;$A28&amp;";Period#"&amp;O$25&amp;";Year#"&amp;O$24&amp;";Scenario#"&amp;$I$1&amp;";Version#"&amp;$H$1&amp;";Total Entity#"&amp;$A$22&amp;";Fund#"&amp;$H$22&amp;";Chart1#"&amp;$L$22&amp;";Chart2#"&amp;$M$22&amp;";Time_Series#"&amp;$O$1&amp;"")</f>
        <v>-26183.4</v>
      </c>
      <c r="P28" s="498">
        <f>[1]!HsGetValue("EssbaseCluster-1_CalRptg_CalRptg","Account#"&amp;$A28&amp;";Period#"&amp;P$25&amp;";Year#"&amp;P$24&amp;";Scenario#"&amp;$I$1&amp;";Version#"&amp;$H$1&amp;";Total Entity#"&amp;$A$22&amp;";Fund#"&amp;$H$22&amp;";Chart1#"&amp;$L$22&amp;";Chart2#"&amp;$M$22&amp;";Time_Series#"&amp;$O$1&amp;"")</f>
        <v>-16152.549999999997</v>
      </c>
      <c r="Q28" s="498">
        <f>[1]!HsGetValue("EssbaseCluster-1_CalRptg_CalRptg","Account#"&amp;$A28&amp;";Period#"&amp;Q$25&amp;";Year#"&amp;Q$24&amp;";Scenario#"&amp;$I$1&amp;";Version#"&amp;$H$1&amp;";Total Entity#"&amp;$A$22&amp;";Fund#"&amp;$H$22&amp;";Chart1#"&amp;$L$22&amp;";Chart2#"&amp;$M$22&amp;";Time_Series#"&amp;$O$1&amp;"")</f>
        <v>-21214.9</v>
      </c>
      <c r="R28" s="498">
        <f>[1]!HsGetValue("EssbaseCluster-1_CalRptg_CalRptg","Account#"&amp;$A28&amp;";Period#"&amp;R$25&amp;";Year#"&amp;R$24&amp;";Scenario#"&amp;$I$1&amp;";Version#"&amp;$H$1&amp;";Total Entity#"&amp;$A$22&amp;";Fund#"&amp;$H$22&amp;";Chart1#"&amp;$L$22&amp;";Chart2#"&amp;$M$22&amp;";Time_Series#"&amp;$O$1&amp;"")</f>
        <v>-33695.61</v>
      </c>
      <c r="S28" s="498">
        <f>[1]!HsGetValue("EssbaseCluster-1_CalRptg_CalRptg","Account#"&amp;$A28&amp;";Period#"&amp;S$25&amp;";Year#"&amp;S$24&amp;";Scenario#"&amp;$I$1&amp;";Version#"&amp;$H$1&amp;";Total Entity#"&amp;$A$22&amp;";Fund#"&amp;$H$22&amp;";Chart1#"&amp;$L$22&amp;";Chart2#"&amp;$M$22&amp;";Time_Series#"&amp;$O$1&amp;"")</f>
        <v>0</v>
      </c>
      <c r="T28" s="498">
        <f>[1]!HsGetValue("EssbaseCluster-1_CalRptg_CalRptg","Account#"&amp;$A28&amp;";Period#"&amp;T$25&amp;";Year#"&amp;T$24&amp;";Scenario#"&amp;$I$1&amp;";Version#"&amp;$H$1&amp;";Total Entity#"&amp;$A$22&amp;";Fund#"&amp;$H$22&amp;";Chart1#"&amp;$L$22&amp;";Chart2#"&amp;$M$22&amp;";Time_Series#"&amp;$O$1&amp;"")</f>
        <v>0</v>
      </c>
      <c r="U28" s="498">
        <f>[1]!HsGetValue("EssbaseCluster-1_CalRptg_CalRptg","Account#"&amp;$A28&amp;";Period#"&amp;U$25&amp;";Year#"&amp;U$24&amp;";Scenario#"&amp;$I$1&amp;";Version#"&amp;$H$1&amp;";Total Entity#"&amp;$A$22&amp;";Fund#"&amp;$H$22&amp;";Chart1#"&amp;$L$22&amp;";Chart2#"&amp;$M$22&amp;";Time_Series#"&amp;$O$1&amp;"")</f>
        <v>0</v>
      </c>
      <c r="V28" s="498">
        <f>[1]!HsGetValue("EssbaseCluster-1_CalRptg_CalRptg","Account#"&amp;$A28&amp;";Period#"&amp;V$25&amp;";Year#"&amp;V$24&amp;";Scenario#"&amp;$I$1&amp;";Version#"&amp;$H$1&amp;";Total Entity#"&amp;$A$22&amp;";Fund#"&amp;$H$22&amp;";Chart1#"&amp;$L$22&amp;";Chart2#"&amp;$M$22&amp;";Time_Series#"&amp;$O$1&amp;"")</f>
        <v>0</v>
      </c>
      <c r="W28" s="498">
        <f>[1]!HsGetValue("EssbaseCluster-1_CalRptg_CalRptg","Account#"&amp;$A28&amp;";Period#"&amp;W$25&amp;";Year#"&amp;W$24&amp;";Scenario#"&amp;$I$1&amp;";Version#"&amp;$H$1&amp;";Total Entity#"&amp;$A$22&amp;";Fund#"&amp;$H$22&amp;";Chart1#"&amp;$L$22&amp;";Chart2#"&amp;$M$22&amp;";Time_Series#"&amp;$O$1&amp;"")</f>
        <v>0</v>
      </c>
      <c r="X28" s="498">
        <f>[1]!HsGetValue("EssbaseCluster-1_CalRptg_CalRptg","Account#"&amp;$A28&amp;";Period#"&amp;X$25&amp;";Year#"&amp;X$24&amp;";Scenario#"&amp;$I$1&amp;";Version#"&amp;$H$1&amp;";Total Entity#"&amp;$A$22&amp;";Fund#"&amp;$H$22&amp;";Chart1#"&amp;$L$22&amp;";Chart2#"&amp;$M$22&amp;";Time_Series#"&amp;$O$1&amp;"")</f>
        <v>0</v>
      </c>
      <c r="Y28" s="498">
        <f>[1]!HsGetValue("EssbaseCluster-1_CalRptg_CalRptg","Account#"&amp;$A28&amp;";Period#"&amp;Y$25&amp;";Year#"&amp;Y$24&amp;";Scenario#"&amp;$I$1&amp;";Version#"&amp;$H$1&amp;";Total Entity#"&amp;$A$22&amp;";Fund#"&amp;$H$22&amp;";Chart1#"&amp;$L$22&amp;";Chart2#"&amp;$M$22&amp;";Time_Series#"&amp;$O$1&amp;"")</f>
        <v>0</v>
      </c>
      <c r="Z28" s="498">
        <f>[1]!HsGetValue("EssbaseCluster-1_CalRptg_CalRptg","Account#"&amp;$A28&amp;";Period#"&amp;Z$25&amp;";Year#"&amp;Z$24&amp;";Scenario#"&amp;$I$1&amp;";Version#"&amp;$H$1&amp;";Total Entity#"&amp;$A$22&amp;";Fund#"&amp;$H$22&amp;";Chart1#"&amp;$L$22&amp;";Chart2#"&amp;$M$22&amp;";Time_Series#"&amp;$O$1&amp;"")</f>
        <v>-113558.69</v>
      </c>
    </row>
    <row r="29" spans="1:26">
      <c r="A29" s="487" t="s">
        <v>314</v>
      </c>
      <c r="B29" s="498">
        <f>[1]!HsGetValue("EssbaseCluster-1_CalRptg_CalRptg","Account#"&amp;$A29&amp;";Period#"&amp;B$25&amp;";Year#"&amp;B$24&amp;";Scenario#"&amp;$I$1&amp;";Version#"&amp;$H$1&amp;";Total Entity#"&amp;$A$22&amp;";Fund#"&amp;$H$22&amp;";Chart1#"&amp;$L$22&amp;";Chart2#"&amp;$M$22&amp;";Time_Series#"&amp;$O$1&amp;"")</f>
        <v>-9014.18</v>
      </c>
      <c r="C29" s="498">
        <f>[1]!HsGetValue("EssbaseCluster-1_CalRptg_CalRptg","Account#"&amp;$A29&amp;";Period#"&amp;C$25&amp;";Year#"&amp;C$24&amp;";Scenario#"&amp;$I$1&amp;";Version#"&amp;$H$1&amp;";Total Entity#"&amp;$A$22&amp;";Fund#"&amp;$H$22&amp;";Chart1#"&amp;$L$22&amp;";Chart2#"&amp;$M$22&amp;";Time_Series#"&amp;$O$1&amp;"")</f>
        <v>-45194.640000000007</v>
      </c>
      <c r="D29" s="498">
        <f>[1]!HsGetValue("EssbaseCluster-1_CalRptg_CalRptg","Account#"&amp;$A29&amp;";Period#"&amp;D$25&amp;";Year#"&amp;D$24&amp;";Scenario#"&amp;$I$1&amp;";Version#"&amp;$H$1&amp;";Total Entity#"&amp;$A$22&amp;";Fund#"&amp;$H$22&amp;";Chart1#"&amp;$L$22&amp;";Chart2#"&amp;$M$22&amp;";Time_Series#"&amp;$O$1&amp;"")</f>
        <v>9999.11</v>
      </c>
      <c r="E29" s="498">
        <f>[1]!HsGetValue("EssbaseCluster-1_CalRptg_CalRptg","Account#"&amp;$A29&amp;";Period#"&amp;E$25&amp;";Year#"&amp;E$24&amp;";Scenario#"&amp;$I$1&amp;";Version#"&amp;$H$1&amp;";Total Entity#"&amp;$A$22&amp;";Fund#"&amp;$H$22&amp;";Chart1#"&amp;$L$22&amp;";Chart2#"&amp;$M$22&amp;";Time_Series#"&amp;$O$1&amp;"")</f>
        <v>-27389.89</v>
      </c>
      <c r="F29" s="498">
        <f>[1]!HsGetValue("EssbaseCluster-1_CalRptg_CalRptg","Account#"&amp;$A29&amp;";Period#"&amp;F$25&amp;";Year#"&amp;F$24&amp;";Scenario#"&amp;$I$1&amp;";Version#"&amp;$H$1&amp;";Total Entity#"&amp;$A$22&amp;";Fund#"&amp;$H$22&amp;";Chart1#"&amp;$L$22&amp;";Chart2#"&amp;$M$22&amp;";Time_Series#"&amp;$O$1&amp;"")</f>
        <v>7497.3300000000017</v>
      </c>
      <c r="G29" s="498">
        <f>[1]!HsGetValue("EssbaseCluster-1_CalRptg_CalRptg","Account#"&amp;$A29&amp;";Period#"&amp;G$25&amp;";Year#"&amp;G$24&amp;";Scenario#"&amp;$I$1&amp;";Version#"&amp;$H$1&amp;";Total Entity#"&amp;$A$22&amp;";Fund#"&amp;$H$22&amp;";Chart1#"&amp;$L$22&amp;";Chart2#"&amp;$M$22&amp;";Time_Series#"&amp;$O$1&amp;"")</f>
        <v>7776.43</v>
      </c>
      <c r="H29" s="498">
        <f>[1]!HsGetValue("EssbaseCluster-1_CalRptg_CalRptg","Account#"&amp;$A29&amp;";Period#"&amp;H$25&amp;";Year#"&amp;H$24&amp;";Scenario#"&amp;$I$1&amp;";Version#"&amp;$H$1&amp;";Total Entity#"&amp;$A$22&amp;";Fund#"&amp;$H$22&amp;";Chart1#"&amp;$L$22&amp;";Chart2#"&amp;$M$22&amp;";Time_Series#"&amp;$O$1&amp;"")</f>
        <v>7066.4299999999985</v>
      </c>
      <c r="I29" s="498">
        <f>[1]!HsGetValue("EssbaseCluster-1_CalRptg_CalRptg","Account#"&amp;$A29&amp;";Period#"&amp;I$25&amp;";Year#"&amp;I$24&amp;";Scenario#"&amp;$I$1&amp;";Version#"&amp;$H$1&amp;";Total Entity#"&amp;$A$22&amp;";Fund#"&amp;$H$22&amp;";Chart1#"&amp;$L$22&amp;";Chart2#"&amp;$M$22&amp;";Time_Series#"&amp;$O$1&amp;"")</f>
        <v>6050.5899999999965</v>
      </c>
      <c r="J29" s="498">
        <f>[1]!HsGetValue("EssbaseCluster-1_CalRptg_CalRptg","Account#"&amp;$A29&amp;";Period#"&amp;J$25&amp;";Year#"&amp;J$24&amp;";Scenario#"&amp;$I$1&amp;";Version#"&amp;$H$1&amp;";Total Entity#"&amp;$A$22&amp;";Fund#"&amp;$H$22&amp;";Chart1#"&amp;$L$22&amp;";Chart2#"&amp;$M$22&amp;";Time_Series#"&amp;$O$1&amp;"")</f>
        <v>7241.4399999999987</v>
      </c>
      <c r="K29" s="498">
        <f>[1]!HsGetValue("EssbaseCluster-1_CalRptg_CalRptg","Account#"&amp;$A29&amp;";Period#"&amp;K$25&amp;";Year#"&amp;K$24&amp;";Scenario#"&amp;$I$1&amp;";Version#"&amp;$H$1&amp;";Total Entity#"&amp;$A$22&amp;";Fund#"&amp;$H$22&amp;";Chart1#"&amp;$L$22&amp;";Chart2#"&amp;$M$22&amp;";Time_Series#"&amp;$O$1&amp;"")</f>
        <v>16234.14</v>
      </c>
      <c r="L29" s="498">
        <f>[1]!HsGetValue("EssbaseCluster-1_CalRptg_CalRptg","Account#"&amp;$A29&amp;";Period#"&amp;L$25&amp;";Year#"&amp;L$24&amp;";Scenario#"&amp;$I$1&amp;";Version#"&amp;$H$1&amp;";Total Entity#"&amp;$A$22&amp;";Fund#"&amp;$H$22&amp;";Chart1#"&amp;$L$22&amp;";Chart2#"&amp;$M$22&amp;";Time_Series#"&amp;$O$1&amp;"")</f>
        <v>18868.5</v>
      </c>
      <c r="M29" s="498">
        <f>[1]!HsGetValue("EssbaseCluster-1_CalRptg_CalRptg","Account#"&amp;$A29&amp;";Period#"&amp;M$25&amp;";Year#"&amp;M$24&amp;";Scenario#"&amp;$I$1&amp;";Version#"&amp;$H$1&amp;";Total Entity#"&amp;$A$22&amp;";Fund#"&amp;$H$22&amp;";Chart1#"&amp;$L$22&amp;";Chart2#"&amp;$M$22&amp;";Time_Series#"&amp;$O$1&amp;"")</f>
        <v>14527.969999999998</v>
      </c>
      <c r="N29" s="498">
        <f>[1]!HsGetValue("EssbaseCluster-1_CalRptg_CalRptg","Account#"&amp;$A29&amp;";Period#"&amp;N$25&amp;";Year#"&amp;N$24&amp;";Scenario#"&amp;$I$1&amp;";Version#"&amp;$H$1&amp;";Total Entity#"&amp;$A$22&amp;";Fund#"&amp;$H$22&amp;";Chart1#"&amp;$L$22&amp;";Chart2#"&amp;$M$22&amp;";Time_Series#"&amp;$O$1&amp;"")</f>
        <v>16483.230000000003</v>
      </c>
      <c r="O29" s="498">
        <f>[1]!HsGetValue("EssbaseCluster-1_CalRptg_CalRptg","Account#"&amp;$A29&amp;";Period#"&amp;O$25&amp;";Year#"&amp;O$24&amp;";Scenario#"&amp;$I$1&amp;";Version#"&amp;$H$1&amp;";Total Entity#"&amp;$A$22&amp;";Fund#"&amp;$H$22&amp;";Chart1#"&amp;$L$22&amp;";Chart2#"&amp;$M$22&amp;";Time_Series#"&amp;$O$1&amp;"")</f>
        <v>26298.400000000001</v>
      </c>
      <c r="P29" s="498">
        <f>[1]!HsGetValue("EssbaseCluster-1_CalRptg_CalRptg","Account#"&amp;$A29&amp;";Period#"&amp;P$25&amp;";Year#"&amp;P$24&amp;";Scenario#"&amp;$I$1&amp;";Version#"&amp;$H$1&amp;";Total Entity#"&amp;$A$22&amp;";Fund#"&amp;$H$22&amp;";Chart1#"&amp;$L$22&amp;";Chart2#"&amp;$M$22&amp;";Time_Series#"&amp;$O$1&amp;"")</f>
        <v>16462.549999999996</v>
      </c>
      <c r="Q29" s="498">
        <f>[1]!HsGetValue("EssbaseCluster-1_CalRptg_CalRptg","Account#"&amp;$A29&amp;";Period#"&amp;Q$25&amp;";Year#"&amp;Q$24&amp;";Scenario#"&amp;$I$1&amp;";Version#"&amp;$H$1&amp;";Total Entity#"&amp;$A$22&amp;";Fund#"&amp;$H$22&amp;";Chart1#"&amp;$L$22&amp;";Chart2#"&amp;$M$22&amp;";Time_Series#"&amp;$O$1&amp;"")</f>
        <v>21214.9</v>
      </c>
      <c r="R29" s="498">
        <f>[1]!HsGetValue("EssbaseCluster-1_CalRptg_CalRptg","Account#"&amp;$A29&amp;";Period#"&amp;R$25&amp;";Year#"&amp;R$24&amp;";Scenario#"&amp;$I$1&amp;";Version#"&amp;$H$1&amp;";Total Entity#"&amp;$A$22&amp;";Fund#"&amp;$H$22&amp;";Chart1#"&amp;$L$22&amp;";Chart2#"&amp;$M$22&amp;";Time_Series#"&amp;$O$1&amp;"")</f>
        <v>20867.61</v>
      </c>
      <c r="S29" s="498">
        <f>[1]!HsGetValue("EssbaseCluster-1_CalRptg_CalRptg","Account#"&amp;$A29&amp;";Period#"&amp;S$25&amp;";Year#"&amp;S$24&amp;";Scenario#"&amp;$I$1&amp;";Version#"&amp;$H$1&amp;";Total Entity#"&amp;$A$22&amp;";Fund#"&amp;$H$22&amp;";Chart1#"&amp;$L$22&amp;";Chart2#"&amp;$M$22&amp;";Time_Series#"&amp;$O$1&amp;"")</f>
        <v>0</v>
      </c>
      <c r="T29" s="498">
        <f>[1]!HsGetValue("EssbaseCluster-1_CalRptg_CalRptg","Account#"&amp;$A29&amp;";Period#"&amp;T$25&amp;";Year#"&amp;T$24&amp;";Scenario#"&amp;$I$1&amp;";Version#"&amp;$H$1&amp;";Total Entity#"&amp;$A$22&amp;";Fund#"&amp;$H$22&amp;";Chart1#"&amp;$L$22&amp;";Chart2#"&amp;$M$22&amp;";Time_Series#"&amp;$O$1&amp;"")</f>
        <v>0</v>
      </c>
      <c r="U29" s="498">
        <f>[1]!HsGetValue("EssbaseCluster-1_CalRptg_CalRptg","Account#"&amp;$A29&amp;";Period#"&amp;U$25&amp;";Year#"&amp;U$24&amp;";Scenario#"&amp;$I$1&amp;";Version#"&amp;$H$1&amp;";Total Entity#"&amp;$A$22&amp;";Fund#"&amp;$H$22&amp;";Chart1#"&amp;$L$22&amp;";Chart2#"&amp;$M$22&amp;";Time_Series#"&amp;$O$1&amp;"")</f>
        <v>0</v>
      </c>
      <c r="V29" s="498">
        <f>[1]!HsGetValue("EssbaseCluster-1_CalRptg_CalRptg","Account#"&amp;$A29&amp;";Period#"&amp;V$25&amp;";Year#"&amp;V$24&amp;";Scenario#"&amp;$I$1&amp;";Version#"&amp;$H$1&amp;";Total Entity#"&amp;$A$22&amp;";Fund#"&amp;$H$22&amp;";Chart1#"&amp;$L$22&amp;";Chart2#"&amp;$M$22&amp;";Time_Series#"&amp;$O$1&amp;"")</f>
        <v>0</v>
      </c>
      <c r="W29" s="498">
        <f>[1]!HsGetValue("EssbaseCluster-1_CalRptg_CalRptg","Account#"&amp;$A29&amp;";Period#"&amp;W$25&amp;";Year#"&amp;W$24&amp;";Scenario#"&amp;$I$1&amp;";Version#"&amp;$H$1&amp;";Total Entity#"&amp;$A$22&amp;";Fund#"&amp;$H$22&amp;";Chart1#"&amp;$L$22&amp;";Chart2#"&amp;$M$22&amp;";Time_Series#"&amp;$O$1&amp;"")</f>
        <v>0</v>
      </c>
      <c r="X29" s="498">
        <f>[1]!HsGetValue("EssbaseCluster-1_CalRptg_CalRptg","Account#"&amp;$A29&amp;";Period#"&amp;X$25&amp;";Year#"&amp;X$24&amp;";Scenario#"&amp;$I$1&amp;";Version#"&amp;$H$1&amp;";Total Entity#"&amp;$A$22&amp;";Fund#"&amp;$H$22&amp;";Chart1#"&amp;$L$22&amp;";Chart2#"&amp;$M$22&amp;";Time_Series#"&amp;$O$1&amp;"")</f>
        <v>0</v>
      </c>
      <c r="Y29" s="498">
        <f>[1]!HsGetValue("EssbaseCluster-1_CalRptg_CalRptg","Account#"&amp;$A29&amp;";Period#"&amp;Y$25&amp;";Year#"&amp;Y$24&amp;";Scenario#"&amp;$I$1&amp;";Version#"&amp;$H$1&amp;";Total Entity#"&amp;$A$22&amp;";Fund#"&amp;$H$22&amp;";Chart1#"&amp;$L$22&amp;";Chart2#"&amp;$M$22&amp;";Time_Series#"&amp;$O$1&amp;"")</f>
        <v>0</v>
      </c>
      <c r="Z29" s="498">
        <f>[1]!HsGetValue("EssbaseCluster-1_CalRptg_CalRptg","Account#"&amp;$A29&amp;";Period#"&amp;Z$25&amp;";Year#"&amp;Z$24&amp;";Scenario#"&amp;$I$1&amp;";Version#"&amp;$H$1&amp;";Total Entity#"&amp;$A$22&amp;";Fund#"&amp;$H$22&amp;";Chart1#"&amp;$L$22&amp;";Chart2#"&amp;$M$22&amp;";Time_Series#"&amp;$O$1&amp;"")</f>
        <v>101326.69</v>
      </c>
    </row>
    <row r="30" spans="1:26">
      <c r="A30" s="487" t="s">
        <v>316</v>
      </c>
      <c r="B30" s="498">
        <f>[1]!HsGetValue("EssbaseCluster-1_CalRptg_CalRptg","Account#"&amp;$A30&amp;";Period#"&amp;B$25&amp;";Year#"&amp;B$24&amp;";Scenario#"&amp;$I$1&amp;";Version#"&amp;$H$1&amp;";Total Entity#"&amp;$A$22&amp;";Fund#"&amp;$H$22&amp;";Chart1#"&amp;$L$22&amp;";Chart2#"&amp;$M$22&amp;";Time_Series#"&amp;$O$1&amp;"")</f>
        <v>-9014.18</v>
      </c>
      <c r="C30" s="498">
        <f t="shared" ref="C30:H30" si="2">B30+C29</f>
        <v>-54208.820000000007</v>
      </c>
      <c r="D30" s="498">
        <f t="shared" si="2"/>
        <v>-44209.710000000006</v>
      </c>
      <c r="E30" s="498">
        <f t="shared" si="2"/>
        <v>-71599.600000000006</v>
      </c>
      <c r="F30" s="498">
        <f t="shared" si="2"/>
        <v>-64102.270000000004</v>
      </c>
      <c r="G30" s="498">
        <f t="shared" si="2"/>
        <v>-56325.840000000004</v>
      </c>
      <c r="H30" s="498">
        <f t="shared" si="2"/>
        <v>-49259.41</v>
      </c>
      <c r="I30" s="498">
        <f>H30+I29</f>
        <v>-43208.820000000007</v>
      </c>
      <c r="J30" s="498">
        <f t="shared" ref="J30" si="3">I30+J29</f>
        <v>-35967.380000000005</v>
      </c>
      <c r="K30" s="498">
        <f t="shared" ref="K30" si="4">J30+K29</f>
        <v>-19733.240000000005</v>
      </c>
      <c r="L30" s="498">
        <f t="shared" ref="L30" si="5">K30+L29</f>
        <v>-864.74000000000524</v>
      </c>
      <c r="M30" s="498">
        <f t="shared" ref="M30" si="6">L30+M29</f>
        <v>13663.229999999992</v>
      </c>
      <c r="N30" s="498">
        <f>[1]!HsGetValue("EssbaseCluster-1_CalRptg_CalRptg","Account#"&amp;$A30&amp;";Period#"&amp;N$25&amp;";Year#"&amp;N$24&amp;";Scenario#"&amp;$I$1&amp;";Version#"&amp;$H$1&amp;";Total Entity#"&amp;$A$22&amp;";Fund#"&amp;$H$22&amp;";Chart1#"&amp;$L$22&amp;";Chart2#"&amp;$M$22&amp;";Time_Series#"&amp;$O$1&amp;"")</f>
        <v>30146.460000000003</v>
      </c>
      <c r="O30" s="498">
        <f t="shared" ref="O30" si="7">N30+O29</f>
        <v>56444.86</v>
      </c>
      <c r="P30" s="498">
        <f t="shared" ref="P30" si="8">O30+P29</f>
        <v>72907.41</v>
      </c>
      <c r="Q30" s="498">
        <f t="shared" ref="Q30" si="9">P30+Q29</f>
        <v>94122.31</v>
      </c>
      <c r="R30" s="498">
        <f t="shared" ref="R30" si="10">Q30+R29</f>
        <v>114989.92</v>
      </c>
      <c r="S30" s="498">
        <f t="shared" ref="S30" si="11">R30+S29</f>
        <v>114989.92</v>
      </c>
      <c r="T30" s="498">
        <f t="shared" ref="T30" si="12">S30+T29</f>
        <v>114989.92</v>
      </c>
      <c r="U30" s="498">
        <f t="shared" ref="U30" si="13">T30+U29</f>
        <v>114989.92</v>
      </c>
      <c r="V30" s="498">
        <f t="shared" ref="V30" si="14">U30+V29</f>
        <v>114989.92</v>
      </c>
      <c r="W30" s="498">
        <f t="shared" ref="W30" si="15">V30+W29</f>
        <v>114989.92</v>
      </c>
      <c r="X30" s="498">
        <f t="shared" ref="X30" si="16">W30+X29</f>
        <v>114989.92</v>
      </c>
      <c r="Y30" s="498">
        <f t="shared" ref="Y30" si="17">X30+Y29</f>
        <v>114989.92</v>
      </c>
      <c r="Z30" s="498">
        <f>[1]!HsGetValue("EssbaseCluster-1_CalRptg_CalRptg","Account#"&amp;$A30&amp;";Period#"&amp;Z$25&amp;";Year#"&amp;Z$24&amp;";Scenario#"&amp;$I$1&amp;";Version#"&amp;$H$1&amp;";Total Entity#"&amp;$A$22&amp;";Fund#"&amp;$H$22&amp;";Chart1#"&amp;$L$22&amp;";Chart2#"&amp;$M$22&amp;";Time_Series#"&amp;$O$1&amp;"")</f>
        <v>114989.92</v>
      </c>
    </row>
    <row r="31" spans="1:26">
      <c r="A31" s="486" t="s">
        <v>380</v>
      </c>
      <c r="B31" s="486"/>
      <c r="C31" s="486"/>
      <c r="D31" s="486"/>
      <c r="E31" s="486"/>
      <c r="F31" s="486"/>
      <c r="G31" s="486"/>
      <c r="H31" s="498">
        <f>(SUM(H28:S28)-SUM(H27:S27))/12</f>
        <v>11035.373333333337</v>
      </c>
    </row>
    <row r="32" spans="1:26">
      <c r="A32" s="556" t="s">
        <v>388</v>
      </c>
      <c r="B32" s="556"/>
      <c r="C32" s="556"/>
      <c r="D32" s="556"/>
      <c r="E32" s="556"/>
      <c r="F32" s="556"/>
      <c r="G32" s="556"/>
      <c r="H32" s="498">
        <f>Y30-Z30</f>
        <v>0</v>
      </c>
    </row>
    <row r="33" spans="1:26">
      <c r="A33" s="487"/>
      <c r="B33" s="487"/>
      <c r="C33" s="487"/>
      <c r="D33" s="487"/>
      <c r="E33" s="487"/>
      <c r="F33" s="487"/>
      <c r="G33" s="487"/>
      <c r="H33" s="498"/>
    </row>
    <row r="34" spans="1:26">
      <c r="A34" s="486" t="s">
        <v>368</v>
      </c>
      <c r="B34" s="486"/>
      <c r="C34" s="486"/>
      <c r="D34" s="486"/>
      <c r="E34" s="486"/>
      <c r="F34" s="486"/>
      <c r="G34" s="486"/>
      <c r="H34" s="486" t="s">
        <v>369</v>
      </c>
      <c r="L34" s="486" t="s">
        <v>375</v>
      </c>
    </row>
    <row r="35" spans="1:26">
      <c r="A35" s="499" t="s">
        <v>374</v>
      </c>
      <c r="B35" s="499"/>
      <c r="C35" s="499"/>
      <c r="D35" s="499"/>
      <c r="E35" s="499"/>
      <c r="F35" s="499"/>
      <c r="G35" s="499"/>
      <c r="H35" s="549">
        <v>60120</v>
      </c>
      <c r="I35" s="466" t="str">
        <f>RIGHT([1]!hsdescription("EssbaseCluster-1_CalRptg_CalRptg","Fund#"&amp;$H$35),LEN([1]!hsdescription("EssbaseCluster-1_CalRptg_CalRptg","Fund#"&amp;$H$9))-SEARCH(" ",[1]!hsdescription("EssbaseCluster-1_CalRptg_CalRptg","Fund#"&amp;$H$9),1))</f>
        <v>- Cancer Research Lab Recharge</v>
      </c>
      <c r="J35" s="466"/>
      <c r="K35" s="466"/>
      <c r="L35" s="553" t="s">
        <v>312</v>
      </c>
      <c r="M35" s="554" t="s">
        <v>313</v>
      </c>
    </row>
    <row r="37" spans="1:26">
      <c r="B37" s="485" t="s">
        <v>343</v>
      </c>
      <c r="C37" s="485" t="s">
        <v>343</v>
      </c>
      <c r="D37" s="485" t="s">
        <v>343</v>
      </c>
      <c r="E37" s="485" t="s">
        <v>343</v>
      </c>
      <c r="F37" s="485" t="s">
        <v>343</v>
      </c>
      <c r="G37" s="485" t="s">
        <v>343</v>
      </c>
      <c r="H37" s="485" t="s">
        <v>343</v>
      </c>
      <c r="I37" s="485" t="s">
        <v>343</v>
      </c>
      <c r="J37" s="485" t="s">
        <v>343</v>
      </c>
      <c r="K37" s="485" t="s">
        <v>343</v>
      </c>
      <c r="L37" s="485" t="s">
        <v>343</v>
      </c>
      <c r="M37" s="485" t="s">
        <v>343</v>
      </c>
      <c r="N37" s="485" t="s">
        <v>399</v>
      </c>
      <c r="O37" s="485" t="s">
        <v>399</v>
      </c>
      <c r="P37" s="485" t="s">
        <v>399</v>
      </c>
      <c r="Q37" s="485" t="s">
        <v>399</v>
      </c>
      <c r="R37" s="485" t="s">
        <v>399</v>
      </c>
      <c r="S37" s="485" t="s">
        <v>399</v>
      </c>
      <c r="T37" s="485" t="s">
        <v>399</v>
      </c>
      <c r="U37" s="485" t="s">
        <v>399</v>
      </c>
      <c r="V37" s="485" t="s">
        <v>399</v>
      </c>
      <c r="W37" s="485" t="s">
        <v>399</v>
      </c>
      <c r="X37" s="485" t="s">
        <v>399</v>
      </c>
      <c r="Y37" s="485" t="s">
        <v>399</v>
      </c>
      <c r="Z37" s="485" t="s">
        <v>399</v>
      </c>
    </row>
    <row r="38" spans="1:26">
      <c r="B38" s="485" t="s">
        <v>344</v>
      </c>
      <c r="C38" s="485" t="s">
        <v>345</v>
      </c>
      <c r="D38" s="485" t="s">
        <v>346</v>
      </c>
      <c r="E38" s="485" t="s">
        <v>347</v>
      </c>
      <c r="F38" s="485" t="s">
        <v>348</v>
      </c>
      <c r="G38" s="485" t="s">
        <v>349</v>
      </c>
      <c r="H38" s="485" t="s">
        <v>350</v>
      </c>
      <c r="I38" s="485" t="s">
        <v>351</v>
      </c>
      <c r="J38" s="486" t="s">
        <v>352</v>
      </c>
      <c r="K38" s="485" t="s">
        <v>353</v>
      </c>
      <c r="L38" s="486" t="s">
        <v>354</v>
      </c>
      <c r="M38" s="486" t="s">
        <v>355</v>
      </c>
      <c r="N38" s="485" t="s">
        <v>344</v>
      </c>
      <c r="O38" s="485" t="s">
        <v>345</v>
      </c>
      <c r="P38" s="485" t="s">
        <v>346</v>
      </c>
      <c r="Q38" s="485" t="s">
        <v>347</v>
      </c>
      <c r="R38" s="485" t="s">
        <v>348</v>
      </c>
      <c r="S38" s="485" t="s">
        <v>349</v>
      </c>
      <c r="T38" s="485" t="s">
        <v>350</v>
      </c>
      <c r="U38" s="485" t="s">
        <v>351</v>
      </c>
      <c r="V38" s="486" t="s">
        <v>352</v>
      </c>
      <c r="W38" s="485" t="s">
        <v>353</v>
      </c>
      <c r="X38" s="486" t="s">
        <v>354</v>
      </c>
      <c r="Y38" s="486" t="s">
        <v>355</v>
      </c>
      <c r="Z38" s="486" t="s">
        <v>340</v>
      </c>
    </row>
    <row r="39" spans="1:26">
      <c r="H39" s="485"/>
      <c r="I39" s="485"/>
      <c r="J39" s="486"/>
      <c r="K39" s="485"/>
      <c r="L39" s="486"/>
      <c r="M39" s="486"/>
      <c r="N39" s="485"/>
      <c r="O39" s="485"/>
      <c r="P39" s="485"/>
      <c r="Q39" s="485"/>
      <c r="R39" s="485"/>
      <c r="S39" s="485"/>
      <c r="T39" s="485"/>
      <c r="U39" s="485"/>
      <c r="V39" s="486"/>
      <c r="W39" s="485"/>
      <c r="X39" s="486"/>
      <c r="Y39" s="486"/>
    </row>
    <row r="40" spans="1:26">
      <c r="A40" s="487" t="s">
        <v>332</v>
      </c>
      <c r="B40" s="498">
        <f>[1]!HsGetValue("EssbaseCluster-1_CalRptg_CalRptg","Account#"&amp;$A40&amp;";Period#"&amp;B$38&amp;";Year#"&amp;B$37&amp;";Scenario#"&amp;$I$1&amp;";Version#"&amp;$H$1&amp;";Total Entity#"&amp;$A$35&amp;";Fund#"&amp;$H$35&amp;";Chart1#"&amp;$L$35&amp;";Chart2#"&amp;$M$35&amp;";Time_Series#"&amp;$O$1&amp;"")</f>
        <v>-73442.570000000007</v>
      </c>
      <c r="C40" s="498">
        <f>[1]!HsGetValue("EssbaseCluster-1_CalRptg_CalRptg","Account#"&amp;$A40&amp;";Period#"&amp;C$38&amp;";Year#"&amp;C$37&amp;";Scenario#"&amp;$I$1&amp;";Version#"&amp;$H$1&amp;";Total Entity#"&amp;$A$35&amp;";Fund#"&amp;$H$35&amp;";Chart1#"&amp;$L$35&amp;";Chart2#"&amp;$M$35&amp;";Time_Series#"&amp;$O$1&amp;"")</f>
        <v>-65245.39</v>
      </c>
      <c r="D40" s="498">
        <f>[1]!HsGetValue("EssbaseCluster-1_CalRptg_CalRptg","Account#"&amp;$A40&amp;";Period#"&amp;D$38&amp;";Year#"&amp;D$37&amp;";Scenario#"&amp;$I$1&amp;";Version#"&amp;$H$1&amp;";Total Entity#"&amp;$A$35&amp;";Fund#"&amp;$H$35&amp;";Chart1#"&amp;$L$35&amp;";Chart2#"&amp;$M$35&amp;";Time_Series#"&amp;$O$1&amp;"")</f>
        <v>-74049.119999999995</v>
      </c>
      <c r="E40" s="498">
        <f>[1]!HsGetValue("EssbaseCluster-1_CalRptg_CalRptg","Account#"&amp;$A40&amp;";Period#"&amp;E$38&amp;";Year#"&amp;E$37&amp;";Scenario#"&amp;$I$1&amp;";Version#"&amp;$H$1&amp;";Total Entity#"&amp;$A$35&amp;";Fund#"&amp;$H$35&amp;";Chart1#"&amp;$L$35&amp;";Chart2#"&amp;$M$35&amp;";Time_Series#"&amp;$O$1&amp;"")</f>
        <v>-80682.69</v>
      </c>
      <c r="F40" s="498">
        <f>[1]!HsGetValue("EssbaseCluster-1_CalRptg_CalRptg","Account#"&amp;$A40&amp;";Period#"&amp;F$38&amp;";Year#"&amp;F$37&amp;";Scenario#"&amp;$I$1&amp;";Version#"&amp;$H$1&amp;";Total Entity#"&amp;$A$35&amp;";Fund#"&amp;$H$35&amp;";Chart1#"&amp;$L$35&amp;";Chart2#"&amp;$M$35&amp;";Time_Series#"&amp;$O$1&amp;"")</f>
        <v>-69783.78</v>
      </c>
      <c r="G40" s="498">
        <f>[1]!HsGetValue("EssbaseCluster-1_CalRptg_CalRptg","Account#"&amp;$A40&amp;";Period#"&amp;G$38&amp;";Year#"&amp;G$37&amp;";Scenario#"&amp;$I$1&amp;";Version#"&amp;$H$1&amp;";Total Entity#"&amp;$A$35&amp;";Fund#"&amp;$H$35&amp;";Chart1#"&amp;$L$35&amp;";Chart2#"&amp;$M$35&amp;";Time_Series#"&amp;$O$1&amp;"")</f>
        <v>-70308.69</v>
      </c>
      <c r="H40" s="498">
        <f>[1]!HsGetValue("EssbaseCluster-1_CalRptg_CalRptg","Account#"&amp;$A40&amp;";Period#"&amp;H$38&amp;";Year#"&amp;H$37&amp;";Scenario#"&amp;$I$1&amp;";Version#"&amp;$H$1&amp;";Total Entity#"&amp;$A$35&amp;";Fund#"&amp;$H$35&amp;";Chart1#"&amp;$L$35&amp;";Chart2#"&amp;$M$35&amp;";Time_Series#"&amp;$O$1&amp;"")</f>
        <v>-65562.559999999998</v>
      </c>
      <c r="I40" s="498">
        <f>[1]!HsGetValue("EssbaseCluster-1_CalRptg_CalRptg","Account#"&amp;$A40&amp;";Period#"&amp;I$38&amp;";Year#"&amp;I$37&amp;";Scenario#"&amp;$I$1&amp;";Version#"&amp;$H$1&amp;";Total Entity#"&amp;$A$35&amp;";Fund#"&amp;$H$35&amp;";Chart1#"&amp;$L$35&amp;";Chart2#"&amp;$M$35&amp;";Time_Series#"&amp;$O$1&amp;"")</f>
        <v>-58455.67</v>
      </c>
      <c r="J40" s="498">
        <f>[1]!HsGetValue("EssbaseCluster-1_CalRptg_CalRptg","Account#"&amp;$A40&amp;";Period#"&amp;J$38&amp;";Year#"&amp;J$37&amp;";Scenario#"&amp;$I$1&amp;";Version#"&amp;$H$1&amp;";Total Entity#"&amp;$A$35&amp;";Fund#"&amp;$H$35&amp;";Chart1#"&amp;$L$35&amp;";Chart2#"&amp;$M$35&amp;";Time_Series#"&amp;$O$1&amp;"")</f>
        <v>-78895.28</v>
      </c>
      <c r="K40" s="498">
        <f>[1]!HsGetValue("EssbaseCluster-1_CalRptg_CalRptg","Account#"&amp;$A40&amp;";Period#"&amp;K$38&amp;";Year#"&amp;K$37&amp;";Scenario#"&amp;$I$1&amp;";Version#"&amp;$H$1&amp;";Total Entity#"&amp;$A$35&amp;";Fund#"&amp;$H$35&amp;";Chart1#"&amp;$L$35&amp;";Chart2#"&amp;$M$35&amp;";Time_Series#"&amp;$O$1&amp;"")</f>
        <v>-69102.7</v>
      </c>
      <c r="L40" s="498">
        <f>[1]!HsGetValue("EssbaseCluster-1_CalRptg_CalRptg","Account#"&amp;$A40&amp;";Period#"&amp;L$38&amp;";Year#"&amp;L$37&amp;";Scenario#"&amp;$I$1&amp;";Version#"&amp;$H$1&amp;";Total Entity#"&amp;$A$35&amp;";Fund#"&amp;$H$35&amp;";Chart1#"&amp;$L$35&amp;";Chart2#"&amp;$M$35&amp;";Time_Series#"&amp;$O$1&amp;"")</f>
        <v>-73020.11</v>
      </c>
      <c r="M40" s="498">
        <f>[1]!HsGetValue("EssbaseCluster-1_CalRptg_CalRptg","Account#"&amp;$A40&amp;";Period#"&amp;M$38&amp;";Year#"&amp;M$37&amp;";Scenario#"&amp;$I$1&amp;";Version#"&amp;$H$1&amp;";Total Entity#"&amp;$A$35&amp;";Fund#"&amp;$H$35&amp;";Chart1#"&amp;$L$35&amp;";Chart2#"&amp;$M$35&amp;";Time_Series#"&amp;$O$1&amp;"")</f>
        <v>-85462.73</v>
      </c>
      <c r="N40" s="498">
        <f>[1]!HsGetValue("EssbaseCluster-1_CalRptg_CalRptg","Account#"&amp;$A40&amp;";Period#"&amp;N$38&amp;";Year#"&amp;N$37&amp;";Scenario#"&amp;$I$1&amp;";Version#"&amp;$H$1&amp;";Total Entity#"&amp;$A$35&amp;";Fund#"&amp;$H$35&amp;";Chart1#"&amp;$L$35&amp;";Chart2#"&amp;$M$35&amp;";Time_Series#"&amp;$O$1&amp;"")</f>
        <v>-72702.240000000005</v>
      </c>
      <c r="O40" s="498">
        <f>[1]!HsGetValue("EssbaseCluster-1_CalRptg_CalRptg","Account#"&amp;$A40&amp;";Period#"&amp;O$38&amp;";Year#"&amp;O$37&amp;";Scenario#"&amp;$I$1&amp;";Version#"&amp;$H$1&amp;";Total Entity#"&amp;$A$35&amp;";Fund#"&amp;$H$35&amp;";Chart1#"&amp;$L$35&amp;";Chart2#"&amp;$M$35&amp;";Time_Series#"&amp;$O$1&amp;"")</f>
        <v>-78875.679999999993</v>
      </c>
      <c r="P40" s="498">
        <f>[1]!HsGetValue("EssbaseCluster-1_CalRptg_CalRptg","Account#"&amp;$A40&amp;";Period#"&amp;P$38&amp;";Year#"&amp;P$37&amp;";Scenario#"&amp;$I$1&amp;";Version#"&amp;$H$1&amp;";Total Entity#"&amp;$A$35&amp;";Fund#"&amp;$H$35&amp;";Chart1#"&amp;$L$35&amp;";Chart2#"&amp;$M$35&amp;";Time_Series#"&amp;$O$1&amp;"")</f>
        <v>-73819.259999999995</v>
      </c>
      <c r="Q40" s="498">
        <f>[1]!HsGetValue("EssbaseCluster-1_CalRptg_CalRptg","Account#"&amp;$A40&amp;";Period#"&amp;Q$38&amp;";Year#"&amp;Q$37&amp;";Scenario#"&amp;$I$1&amp;";Version#"&amp;$H$1&amp;";Total Entity#"&amp;$A$35&amp;";Fund#"&amp;$H$35&amp;";Chart1#"&amp;$L$35&amp;";Chart2#"&amp;$M$35&amp;";Time_Series#"&amp;$O$1&amp;"")</f>
        <v>-64009.15</v>
      </c>
      <c r="R40" s="498">
        <f>[1]!HsGetValue("EssbaseCluster-1_CalRptg_CalRptg","Account#"&amp;$A40&amp;";Period#"&amp;R$38&amp;";Year#"&amp;R$37&amp;";Scenario#"&amp;$I$1&amp;";Version#"&amp;$H$1&amp;";Total Entity#"&amp;$A$35&amp;";Fund#"&amp;$H$35&amp;";Chart1#"&amp;$L$35&amp;";Chart2#"&amp;$M$35&amp;";Time_Series#"&amp;$O$1&amp;"")</f>
        <v>-80581.179999999993</v>
      </c>
      <c r="S40" s="498">
        <f>[1]!HsGetValue("EssbaseCluster-1_CalRptg_CalRptg","Account#"&amp;$A40&amp;";Period#"&amp;S$38&amp;";Year#"&amp;S$37&amp;";Scenario#"&amp;$I$1&amp;";Version#"&amp;$H$1&amp;";Total Entity#"&amp;$A$35&amp;";Fund#"&amp;$H$35&amp;";Chart1#"&amp;$L$35&amp;";Chart2#"&amp;$M$35&amp;";Time_Series#"&amp;$O$1&amp;"")</f>
        <v>0</v>
      </c>
      <c r="T40" s="498">
        <f>[1]!HsGetValue("EssbaseCluster-1_CalRptg_CalRptg","Account#"&amp;$A40&amp;";Period#"&amp;T$38&amp;";Year#"&amp;T$37&amp;";Scenario#"&amp;$I$1&amp;";Version#"&amp;$H$1&amp;";Total Entity#"&amp;$A$35&amp;";Fund#"&amp;$H$35&amp;";Chart1#"&amp;$L$35&amp;";Chart2#"&amp;$M$35&amp;";Time_Series#"&amp;$O$1&amp;"")</f>
        <v>0</v>
      </c>
      <c r="U40" s="498">
        <f>[1]!HsGetValue("EssbaseCluster-1_CalRptg_CalRptg","Account#"&amp;$A40&amp;";Period#"&amp;U$38&amp;";Year#"&amp;U$37&amp;";Scenario#"&amp;$I$1&amp;";Version#"&amp;$H$1&amp;";Total Entity#"&amp;$A$35&amp;";Fund#"&amp;$H$35&amp;";Chart1#"&amp;$L$35&amp;";Chart2#"&amp;$M$35&amp;";Time_Series#"&amp;$O$1&amp;"")</f>
        <v>0</v>
      </c>
      <c r="V40" s="498">
        <f>[1]!HsGetValue("EssbaseCluster-1_CalRptg_CalRptg","Account#"&amp;$A40&amp;";Period#"&amp;V$38&amp;";Year#"&amp;V$37&amp;";Scenario#"&amp;$I$1&amp;";Version#"&amp;$H$1&amp;";Total Entity#"&amp;$A$35&amp;";Fund#"&amp;$H$35&amp;";Chart1#"&amp;$L$35&amp;";Chart2#"&amp;$M$35&amp;";Time_Series#"&amp;$O$1&amp;"")</f>
        <v>0</v>
      </c>
      <c r="W40" s="498">
        <f>[1]!HsGetValue("EssbaseCluster-1_CalRptg_CalRptg","Account#"&amp;$A40&amp;";Period#"&amp;W$38&amp;";Year#"&amp;W$37&amp;";Scenario#"&amp;$I$1&amp;";Version#"&amp;$H$1&amp;";Total Entity#"&amp;$A$35&amp;";Fund#"&amp;$H$35&amp;";Chart1#"&amp;$L$35&amp;";Chart2#"&amp;$M$35&amp;";Time_Series#"&amp;$O$1&amp;"")</f>
        <v>0</v>
      </c>
      <c r="X40" s="498">
        <f>[1]!HsGetValue("EssbaseCluster-1_CalRptg_CalRptg","Account#"&amp;$A40&amp;";Period#"&amp;X$38&amp;";Year#"&amp;X$37&amp;";Scenario#"&amp;$I$1&amp;";Version#"&amp;$H$1&amp;";Total Entity#"&amp;$A$35&amp;";Fund#"&amp;$H$35&amp;";Chart1#"&amp;$L$35&amp;";Chart2#"&amp;$M$35&amp;";Time_Series#"&amp;$O$1&amp;"")</f>
        <v>0</v>
      </c>
      <c r="Y40" s="498">
        <f>[1]!HsGetValue("EssbaseCluster-1_CalRptg_CalRptg","Account#"&amp;$A40&amp;";Period#"&amp;Y$38&amp;";Year#"&amp;Y$37&amp;";Scenario#"&amp;$I$1&amp;";Version#"&amp;$H$1&amp;";Total Entity#"&amp;$A$35&amp;";Fund#"&amp;$H$35&amp;";Chart1#"&amp;$L$35&amp;";Chart2#"&amp;$M$35&amp;";Time_Series#"&amp;$O$1&amp;"")</f>
        <v>0</v>
      </c>
      <c r="Z40" s="498">
        <f>[1]!HsGetValue("EssbaseCluster-1_CalRptg_CalRptg","Account#"&amp;$A40&amp;";Period#"&amp;Z$38&amp;";Year#"&amp;Z$37&amp;";Scenario#"&amp;$I$1&amp;";Version#"&amp;$H$1&amp;";Total Entity#"&amp;$A$35&amp;";Fund#"&amp;$H$35&amp;";Chart1#"&amp;$L$35&amp;";Chart2#"&amp;$M$35&amp;";Time_Series#"&amp;$O$1&amp;"")</f>
        <v>-369987.51</v>
      </c>
    </row>
    <row r="41" spans="1:26">
      <c r="A41" s="487" t="s">
        <v>321</v>
      </c>
      <c r="B41" s="498">
        <f>[1]!HsGetValue("EssbaseCluster-1_CalRptg_CalRptg","Account#"&amp;$A41&amp;";Period#"&amp;B$38&amp;";Year#"&amp;B$37&amp;";Scenario#"&amp;$I$1&amp;";Version#"&amp;$H$1&amp;";Total Entity#"&amp;$A$35&amp;";Fund#"&amp;$H$35&amp;";Chart1#"&amp;$L$35&amp;";Chart2#"&amp;$M$35&amp;";Time_Series#"&amp;$O$1&amp;"")</f>
        <v>14373.499999999989</v>
      </c>
      <c r="C41" s="498">
        <f>[1]!HsGetValue("EssbaseCluster-1_CalRptg_CalRptg","Account#"&amp;$A41&amp;";Period#"&amp;C$38&amp;";Year#"&amp;C$37&amp;";Scenario#"&amp;$I$1&amp;";Version#"&amp;$H$1&amp;";Total Entity#"&amp;$A$35&amp;";Fund#"&amp;$H$35&amp;";Chart1#"&amp;$L$35&amp;";Chart2#"&amp;$M$35&amp;";Time_Series#"&amp;$O$1&amp;"")</f>
        <v>83908.93</v>
      </c>
      <c r="D41" s="498">
        <f>[1]!HsGetValue("EssbaseCluster-1_CalRptg_CalRptg","Account#"&amp;$A41&amp;";Period#"&amp;D$38&amp;";Year#"&amp;D$37&amp;";Scenario#"&amp;$I$1&amp;";Version#"&amp;$H$1&amp;";Total Entity#"&amp;$A$35&amp;";Fund#"&amp;$H$35&amp;";Chart1#"&amp;$L$35&amp;";Chart2#"&amp;$M$35&amp;";Time_Series#"&amp;$O$1&amp;"")</f>
        <v>-739.05999999999767</v>
      </c>
      <c r="E41" s="498">
        <f>[1]!HsGetValue("EssbaseCluster-1_CalRptg_CalRptg","Account#"&amp;$A41&amp;";Period#"&amp;E$38&amp;";Year#"&amp;E$37&amp;";Scenario#"&amp;$I$1&amp;";Version#"&amp;$H$1&amp;";Total Entity#"&amp;$A$35&amp;";Fund#"&amp;$H$35&amp;";Chart1#"&amp;$L$35&amp;";Chart2#"&amp;$M$35&amp;";Time_Series#"&amp;$O$1&amp;"")</f>
        <v>7176.9099999999962</v>
      </c>
      <c r="F41" s="498">
        <f>[1]!HsGetValue("EssbaseCluster-1_CalRptg_CalRptg","Account#"&amp;$A41&amp;";Period#"&amp;F$38&amp;";Year#"&amp;F$37&amp;";Scenario#"&amp;$I$1&amp;";Version#"&amp;$H$1&amp;";Total Entity#"&amp;$A$35&amp;";Fund#"&amp;$H$35&amp;";Chart1#"&amp;$L$35&amp;";Chart2#"&amp;$M$35&amp;";Time_Series#"&amp;$O$1&amp;"")</f>
        <v>-6796.5299999999988</v>
      </c>
      <c r="G41" s="498">
        <f>[1]!HsGetValue("EssbaseCluster-1_CalRptg_CalRptg","Account#"&amp;$A41&amp;";Period#"&amp;G$38&amp;";Year#"&amp;G$37&amp;";Scenario#"&amp;$I$1&amp;";Version#"&amp;$H$1&amp;";Total Entity#"&amp;$A$35&amp;";Fund#"&amp;$H$35&amp;";Chart1#"&amp;$L$35&amp;";Chart2#"&amp;$M$35&amp;";Time_Series#"&amp;$O$1&amp;"")</f>
        <v>-26426.760000000017</v>
      </c>
      <c r="H41" s="498">
        <f>[1]!HsGetValue("EssbaseCluster-1_CalRptg_CalRptg","Account#"&amp;$A41&amp;";Period#"&amp;H$38&amp;";Year#"&amp;H$37&amp;";Scenario#"&amp;$I$1&amp;";Version#"&amp;$H$1&amp;";Total Entity#"&amp;$A$35&amp;";Fund#"&amp;$H$35&amp;";Chart1#"&amp;$L$35&amp;";Chart2#"&amp;$M$35&amp;";Time_Series#"&amp;$O$1&amp;"")</f>
        <v>-20913.500000000007</v>
      </c>
      <c r="I41" s="498">
        <f>[1]!HsGetValue("EssbaseCluster-1_CalRptg_CalRptg","Account#"&amp;$A41&amp;";Period#"&amp;I$38&amp;";Year#"&amp;I$37&amp;";Scenario#"&amp;$I$1&amp;";Version#"&amp;$H$1&amp;";Total Entity#"&amp;$A$35&amp;";Fund#"&amp;$H$35&amp;";Chart1#"&amp;$L$35&amp;";Chart2#"&amp;$M$35&amp;";Time_Series#"&amp;$O$1&amp;"")</f>
        <v>-4857.0099999999875</v>
      </c>
      <c r="J41" s="498">
        <f>[1]!HsGetValue("EssbaseCluster-1_CalRptg_CalRptg","Account#"&amp;$A41&amp;";Period#"&amp;J$38&amp;";Year#"&amp;J$37&amp;";Scenario#"&amp;$I$1&amp;";Version#"&amp;$H$1&amp;";Total Entity#"&amp;$A$35&amp;";Fund#"&amp;$H$35&amp;";Chart1#"&amp;$L$35&amp;";Chart2#"&amp;$M$35&amp;";Time_Series#"&amp;$O$1&amp;"")</f>
        <v>-37320.06</v>
      </c>
      <c r="K41" s="498">
        <f>[1]!HsGetValue("EssbaseCluster-1_CalRptg_CalRptg","Account#"&amp;$A41&amp;";Period#"&amp;K$38&amp;";Year#"&amp;K$37&amp;";Scenario#"&amp;$I$1&amp;";Version#"&amp;$H$1&amp;";Total Entity#"&amp;$A$35&amp;";Fund#"&amp;$H$35&amp;";Chart1#"&amp;$L$35&amp;";Chart2#"&amp;$M$35&amp;";Time_Series#"&amp;$O$1&amp;"")</f>
        <v>-28984.879999999997</v>
      </c>
      <c r="L41" s="498">
        <f>[1]!HsGetValue("EssbaseCluster-1_CalRptg_CalRptg","Account#"&amp;$A41&amp;";Period#"&amp;L$38&amp;";Year#"&amp;L$37&amp;";Scenario#"&amp;$I$1&amp;";Version#"&amp;$H$1&amp;";Total Entity#"&amp;$A$35&amp;";Fund#"&amp;$H$35&amp;";Chart1#"&amp;$L$35&amp;";Chart2#"&amp;$M$35&amp;";Time_Series#"&amp;$O$1&amp;"")</f>
        <v>-31547.86</v>
      </c>
      <c r="M41" s="498">
        <f>[1]!HsGetValue("EssbaseCluster-1_CalRptg_CalRptg","Account#"&amp;$A41&amp;";Period#"&amp;M$38&amp;";Year#"&amp;M$37&amp;";Scenario#"&amp;$I$1&amp;";Version#"&amp;$H$1&amp;";Total Entity#"&amp;$A$35&amp;";Fund#"&amp;$H$35&amp;";Chart1#"&amp;$L$35&amp;";Chart2#"&amp;$M$35&amp;";Time_Series#"&amp;$O$1&amp;"")</f>
        <v>-48985.32</v>
      </c>
      <c r="N41" s="498">
        <f>[1]!HsGetValue("EssbaseCluster-1_CalRptg_CalRptg","Account#"&amp;$A41&amp;";Period#"&amp;N$38&amp;";Year#"&amp;N$37&amp;";Scenario#"&amp;$I$1&amp;";Version#"&amp;$H$1&amp;";Total Entity#"&amp;$A$35&amp;";Fund#"&amp;$H$35&amp;";Chart1#"&amp;$L$35&amp;";Chart2#"&amp;$M$35&amp;";Time_Series#"&amp;$O$1&amp;"")</f>
        <v>-40713.550000000003</v>
      </c>
      <c r="O41" s="498">
        <f>[1]!HsGetValue("EssbaseCluster-1_CalRptg_CalRptg","Account#"&amp;$A41&amp;";Period#"&amp;O$38&amp;";Year#"&amp;O$37&amp;";Scenario#"&amp;$I$1&amp;";Version#"&amp;$H$1&amp;";Total Entity#"&amp;$A$35&amp;";Fund#"&amp;$H$35&amp;";Chart1#"&amp;$L$35&amp;";Chart2#"&amp;$M$35&amp;";Time_Series#"&amp;$O$1&amp;"")</f>
        <v>-37568.5</v>
      </c>
      <c r="P41" s="498">
        <f>[1]!HsGetValue("EssbaseCluster-1_CalRptg_CalRptg","Account#"&amp;$A41&amp;";Period#"&amp;P$38&amp;";Year#"&amp;P$37&amp;";Scenario#"&amp;$I$1&amp;";Version#"&amp;$H$1&amp;";Total Entity#"&amp;$A$35&amp;";Fund#"&amp;$H$35&amp;";Chart1#"&amp;$L$35&amp;";Chart2#"&amp;$M$35&amp;";Time_Series#"&amp;$O$1&amp;"")</f>
        <v>-38916.399999999994</v>
      </c>
      <c r="Q41" s="498">
        <f>[1]!HsGetValue("EssbaseCluster-1_CalRptg_CalRptg","Account#"&amp;$A41&amp;";Period#"&amp;Q$38&amp;";Year#"&amp;Q$37&amp;";Scenario#"&amp;$I$1&amp;";Version#"&amp;$H$1&amp;";Total Entity#"&amp;$A$35&amp;";Fund#"&amp;$H$35&amp;";Chart1#"&amp;$L$35&amp;";Chart2#"&amp;$M$35&amp;";Time_Series#"&amp;$O$1&amp;"")</f>
        <v>41389.670000000013</v>
      </c>
      <c r="R41" s="498">
        <f>[1]!HsGetValue("EssbaseCluster-1_CalRptg_CalRptg","Account#"&amp;$A41&amp;";Period#"&amp;R$38&amp;";Year#"&amp;R$37&amp;";Scenario#"&amp;$I$1&amp;";Version#"&amp;$H$1&amp;";Total Entity#"&amp;$A$35&amp;";Fund#"&amp;$H$35&amp;";Chart1#"&amp;$L$35&amp;";Chart2#"&amp;$M$35&amp;";Time_Series#"&amp;$O$1&amp;"")</f>
        <v>-75784.859999999986</v>
      </c>
      <c r="S41" s="498">
        <f>[1]!HsGetValue("EssbaseCluster-1_CalRptg_CalRptg","Account#"&amp;$A41&amp;";Period#"&amp;S$38&amp;";Year#"&amp;S$37&amp;";Scenario#"&amp;$I$1&amp;";Version#"&amp;$H$1&amp;";Total Entity#"&amp;$A$35&amp;";Fund#"&amp;$H$35&amp;";Chart1#"&amp;$L$35&amp;";Chart2#"&amp;$M$35&amp;";Time_Series#"&amp;$O$1&amp;"")</f>
        <v>0</v>
      </c>
      <c r="T41" s="498">
        <f>[1]!HsGetValue("EssbaseCluster-1_CalRptg_CalRptg","Account#"&amp;$A41&amp;";Period#"&amp;T$38&amp;";Year#"&amp;T$37&amp;";Scenario#"&amp;$I$1&amp;";Version#"&amp;$H$1&amp;";Total Entity#"&amp;$A$35&amp;";Fund#"&amp;$H$35&amp;";Chart1#"&amp;$L$35&amp;";Chart2#"&amp;$M$35&amp;";Time_Series#"&amp;$O$1&amp;"")</f>
        <v>0</v>
      </c>
      <c r="U41" s="498">
        <f>[1]!HsGetValue("EssbaseCluster-1_CalRptg_CalRptg","Account#"&amp;$A41&amp;";Period#"&amp;U$38&amp;";Year#"&amp;U$37&amp;";Scenario#"&amp;$I$1&amp;";Version#"&amp;$H$1&amp;";Total Entity#"&amp;$A$35&amp;";Fund#"&amp;$H$35&amp;";Chart1#"&amp;$L$35&amp;";Chart2#"&amp;$M$35&amp;";Time_Series#"&amp;$O$1&amp;"")</f>
        <v>0</v>
      </c>
      <c r="V41" s="498">
        <f>[1]!HsGetValue("EssbaseCluster-1_CalRptg_CalRptg","Account#"&amp;$A41&amp;";Period#"&amp;V$38&amp;";Year#"&amp;V$37&amp;";Scenario#"&amp;$I$1&amp;";Version#"&amp;$H$1&amp;";Total Entity#"&amp;$A$35&amp;";Fund#"&amp;$H$35&amp;";Chart1#"&amp;$L$35&amp;";Chart2#"&amp;$M$35&amp;";Time_Series#"&amp;$O$1&amp;"")</f>
        <v>0</v>
      </c>
      <c r="W41" s="498">
        <f>[1]!HsGetValue("EssbaseCluster-1_CalRptg_CalRptg","Account#"&amp;$A41&amp;";Period#"&amp;W$38&amp;";Year#"&amp;W$37&amp;";Scenario#"&amp;$I$1&amp;";Version#"&amp;$H$1&amp;";Total Entity#"&amp;$A$35&amp;";Fund#"&amp;$H$35&amp;";Chart1#"&amp;$L$35&amp;";Chart2#"&amp;$M$35&amp;";Time_Series#"&amp;$O$1&amp;"")</f>
        <v>0</v>
      </c>
      <c r="X41" s="498">
        <f>[1]!HsGetValue("EssbaseCluster-1_CalRptg_CalRptg","Account#"&amp;$A41&amp;";Period#"&amp;X$38&amp;";Year#"&amp;X$37&amp;";Scenario#"&amp;$I$1&amp;";Version#"&amp;$H$1&amp;";Total Entity#"&amp;$A$35&amp;";Fund#"&amp;$H$35&amp;";Chart1#"&amp;$L$35&amp;";Chart2#"&amp;$M$35&amp;";Time_Series#"&amp;$O$1&amp;"")</f>
        <v>0</v>
      </c>
      <c r="Y41" s="498">
        <f>[1]!HsGetValue("EssbaseCluster-1_CalRptg_CalRptg","Account#"&amp;$A41&amp;";Period#"&amp;Y$38&amp;";Year#"&amp;Y$37&amp;";Scenario#"&amp;$I$1&amp;";Version#"&amp;$H$1&amp;";Total Entity#"&amp;$A$35&amp;";Fund#"&amp;$H$35&amp;";Chart1#"&amp;$L$35&amp;";Chart2#"&amp;$M$35&amp;";Time_Series#"&amp;$O$1&amp;"")</f>
        <v>0</v>
      </c>
      <c r="Z41" s="498">
        <f>[1]!HsGetValue("EssbaseCluster-1_CalRptg_CalRptg","Account#"&amp;$A41&amp;";Period#"&amp;Z$38&amp;";Year#"&amp;Z$37&amp;";Scenario#"&amp;$I$1&amp;";Version#"&amp;$H$1&amp;";Total Entity#"&amp;$A$35&amp;";Fund#"&amp;$H$35&amp;";Chart1#"&amp;$L$35&amp;";Chart2#"&amp;$M$35&amp;";Time_Series#"&amp;$O$1&amp;"")</f>
        <v>-151593.63999999998</v>
      </c>
    </row>
    <row r="42" spans="1:26">
      <c r="A42" s="487" t="s">
        <v>314</v>
      </c>
      <c r="B42" s="498">
        <f>[1]!HsGetValue("EssbaseCluster-1_CalRptg_CalRptg","Account#"&amp;$A42&amp;";Period#"&amp;B$38&amp;";Year#"&amp;B$37&amp;";Scenario#"&amp;$I$1&amp;";Version#"&amp;$H$1&amp;";Total Entity#"&amp;$A$35&amp;";Fund#"&amp;$H$35&amp;";Chart1#"&amp;$L$35&amp;";Chart2#"&amp;$M$35&amp;";Time_Series#"&amp;$O$1&amp;"")</f>
        <v>-14373.499999999989</v>
      </c>
      <c r="C42" s="498">
        <f>[1]!HsGetValue("EssbaseCluster-1_CalRptg_CalRptg","Account#"&amp;$A42&amp;";Period#"&amp;C$38&amp;";Year#"&amp;C$37&amp;";Scenario#"&amp;$I$1&amp;";Version#"&amp;$H$1&amp;";Total Entity#"&amp;$A$35&amp;";Fund#"&amp;$H$35&amp;";Chart1#"&amp;$L$35&amp;";Chart2#"&amp;$M$35&amp;";Time_Series#"&amp;$O$1&amp;"")</f>
        <v>-83258.929999999993</v>
      </c>
      <c r="D42" s="498">
        <f>[1]!HsGetValue("EssbaseCluster-1_CalRptg_CalRptg","Account#"&amp;$A42&amp;";Period#"&amp;D$38&amp;";Year#"&amp;D$37&amp;";Scenario#"&amp;$I$1&amp;";Version#"&amp;$H$1&amp;";Total Entity#"&amp;$A$35&amp;";Fund#"&amp;$H$35&amp;";Chart1#"&amp;$L$35&amp;";Chart2#"&amp;$M$35&amp;";Time_Series#"&amp;$O$1&amp;"")</f>
        <v>-40517.440000000002</v>
      </c>
      <c r="E42" s="498">
        <f>[1]!HsGetValue("EssbaseCluster-1_CalRptg_CalRptg","Account#"&amp;$A42&amp;";Period#"&amp;E$38&amp;";Year#"&amp;E$37&amp;";Scenario#"&amp;$I$1&amp;";Version#"&amp;$H$1&amp;";Total Entity#"&amp;$A$35&amp;";Fund#"&amp;$H$35&amp;";Chart1#"&amp;$L$35&amp;";Chart2#"&amp;$M$35&amp;";Time_Series#"&amp;$O$1&amp;"")</f>
        <v>-6970.6599999999962</v>
      </c>
      <c r="F42" s="498">
        <f>[1]!HsGetValue("EssbaseCluster-1_CalRptg_CalRptg","Account#"&amp;$A42&amp;";Period#"&amp;F$38&amp;";Year#"&amp;F$37&amp;";Scenario#"&amp;$I$1&amp;";Version#"&amp;$H$1&amp;";Total Entity#"&amp;$A$35&amp;";Fund#"&amp;$H$35&amp;";Chart1#"&amp;$L$35&amp;";Chart2#"&amp;$M$35&amp;";Time_Series#"&amp;$O$1&amp;"")</f>
        <v>7263.7799999999988</v>
      </c>
      <c r="G42" s="498">
        <f>[1]!HsGetValue("EssbaseCluster-1_CalRptg_CalRptg","Account#"&amp;$A42&amp;";Period#"&amp;G$38&amp;";Year#"&amp;G$37&amp;";Scenario#"&amp;$I$1&amp;";Version#"&amp;$H$1&amp;";Total Entity#"&amp;$A$35&amp;";Fund#"&amp;$H$35&amp;";Chart1#"&amp;$L$35&amp;";Chart2#"&amp;$M$35&amp;";Time_Series#"&amp;$O$1&amp;"")</f>
        <v>-10856.539999999983</v>
      </c>
      <c r="H42" s="498">
        <f>[1]!HsGetValue("EssbaseCluster-1_CalRptg_CalRptg","Account#"&amp;$A42&amp;";Period#"&amp;H$38&amp;";Year#"&amp;H$37&amp;";Scenario#"&amp;$I$1&amp;";Version#"&amp;$H$1&amp;";Total Entity#"&amp;$A$35&amp;";Fund#"&amp;$H$35&amp;";Chart1#"&amp;$L$35&amp;";Chart2#"&amp;$M$35&amp;";Time_Series#"&amp;$O$1&amp;"")</f>
        <v>20960.930000000008</v>
      </c>
      <c r="I42" s="498">
        <f>[1]!HsGetValue("EssbaseCluster-1_CalRptg_CalRptg","Account#"&amp;$A42&amp;";Period#"&amp;I$38&amp;";Year#"&amp;I$37&amp;";Scenario#"&amp;$I$1&amp;";Version#"&amp;$H$1&amp;";Total Entity#"&amp;$A$35&amp;";Fund#"&amp;$H$35&amp;";Chart1#"&amp;$L$35&amp;";Chart2#"&amp;$M$35&amp;";Time_Series#"&amp;$O$1&amp;"")</f>
        <v>5108.2599999999875</v>
      </c>
      <c r="J42" s="498">
        <f>[1]!HsGetValue("EssbaseCluster-1_CalRptg_CalRptg","Account#"&amp;$A42&amp;";Period#"&amp;J$38&amp;";Year#"&amp;J$37&amp;";Scenario#"&amp;$I$1&amp;";Version#"&amp;$H$1&amp;";Total Entity#"&amp;$A$35&amp;";Fund#"&amp;$H$35&amp;";Chart1#"&amp;$L$35&amp;";Chart2#"&amp;$M$35&amp;";Time_Series#"&amp;$O$1&amp;"")</f>
        <v>4974.5599999999977</v>
      </c>
      <c r="K42" s="498">
        <f>[1]!HsGetValue("EssbaseCluster-1_CalRptg_CalRptg","Account#"&amp;$A42&amp;";Period#"&amp;K$38&amp;";Year#"&amp;K$37&amp;";Scenario#"&amp;$I$1&amp;";Version#"&amp;$H$1&amp;";Total Entity#"&amp;$A$35&amp;";Fund#"&amp;$H$35&amp;";Chart1#"&amp;$L$35&amp;";Chart2#"&amp;$M$35&amp;";Time_Series#"&amp;$O$1&amp;"")</f>
        <v>29273.629999999997</v>
      </c>
      <c r="L42" s="498">
        <f>[1]!HsGetValue("EssbaseCluster-1_CalRptg_CalRptg","Account#"&amp;$A42&amp;";Period#"&amp;L$38&amp;";Year#"&amp;L$37&amp;";Scenario#"&amp;$I$1&amp;";Version#"&amp;$H$1&amp;";Total Entity#"&amp;$A$35&amp;";Fund#"&amp;$H$35&amp;";Chart1#"&amp;$L$35&amp;";Chart2#"&amp;$M$35&amp;";Time_Series#"&amp;$O$1&amp;"")</f>
        <v>31587.86</v>
      </c>
      <c r="M42" s="498">
        <f>[1]!HsGetValue("EssbaseCluster-1_CalRptg_CalRptg","Account#"&amp;$A42&amp;";Period#"&amp;M$38&amp;";Year#"&amp;M$37&amp;";Scenario#"&amp;$I$1&amp;";Version#"&amp;$H$1&amp;";Total Entity#"&amp;$A$35&amp;";Fund#"&amp;$H$35&amp;";Chart1#"&amp;$L$35&amp;";Chart2#"&amp;$M$35&amp;";Time_Series#"&amp;$O$1&amp;"")</f>
        <v>24972.32</v>
      </c>
      <c r="N42" s="498">
        <f>[1]!HsGetValue("EssbaseCluster-1_CalRptg_CalRptg","Account#"&amp;$A42&amp;";Period#"&amp;N$38&amp;";Year#"&amp;N$37&amp;";Scenario#"&amp;$I$1&amp;";Version#"&amp;$H$1&amp;";Total Entity#"&amp;$A$35&amp;";Fund#"&amp;$H$35&amp;";Chart1#"&amp;$L$35&amp;";Chart2#"&amp;$M$35&amp;";Time_Series#"&amp;$O$1&amp;"")</f>
        <v>40884.550000000003</v>
      </c>
      <c r="O42" s="498">
        <f>[1]!HsGetValue("EssbaseCluster-1_CalRptg_CalRptg","Account#"&amp;$A42&amp;";Period#"&amp;O$38&amp;";Year#"&amp;O$37&amp;";Scenario#"&amp;$I$1&amp;";Version#"&amp;$H$1&amp;";Total Entity#"&amp;$A$35&amp;";Fund#"&amp;$H$35&amp;";Chart1#"&amp;$L$35&amp;";Chart2#"&amp;$M$35&amp;";Time_Series#"&amp;$O$1&amp;"")</f>
        <v>37683.5</v>
      </c>
      <c r="P42" s="498">
        <f>[1]!HsGetValue("EssbaseCluster-1_CalRptg_CalRptg","Account#"&amp;$A42&amp;";Period#"&amp;P$38&amp;";Year#"&amp;P$37&amp;";Scenario#"&amp;$I$1&amp;";Version#"&amp;$H$1&amp;";Total Entity#"&amp;$A$35&amp;";Fund#"&amp;$H$35&amp;";Chart1#"&amp;$L$35&amp;";Chart2#"&amp;$M$35&amp;";Time_Series#"&amp;$O$1&amp;"")</f>
        <v>39406.399999999994</v>
      </c>
      <c r="Q42" s="498">
        <f>[1]!HsGetValue("EssbaseCluster-1_CalRptg_CalRptg","Account#"&amp;$A42&amp;";Period#"&amp;Q$38&amp;";Year#"&amp;Q$37&amp;";Scenario#"&amp;$I$1&amp;";Version#"&amp;$H$1&amp;";Total Entity#"&amp;$A$35&amp;";Fund#"&amp;$H$35&amp;";Chart1#"&amp;$L$35&amp;";Chart2#"&amp;$M$35&amp;";Time_Series#"&amp;$O$1&amp;"")</f>
        <v>-41389.670000000013</v>
      </c>
      <c r="R42" s="498">
        <f>[1]!HsGetValue("EssbaseCluster-1_CalRptg_CalRptg","Account#"&amp;$A42&amp;";Period#"&amp;R$38&amp;";Year#"&amp;R$37&amp;";Scenario#"&amp;$I$1&amp;";Version#"&amp;$H$1&amp;";Total Entity#"&amp;$A$35&amp;";Fund#"&amp;$H$35&amp;";Chart1#"&amp;$L$35&amp;";Chart2#"&amp;$M$35&amp;";Time_Series#"&amp;$O$1&amp;"")</f>
        <v>-4594.140000000014</v>
      </c>
      <c r="S42" s="498">
        <f>[1]!HsGetValue("EssbaseCluster-1_CalRptg_CalRptg","Account#"&amp;$A42&amp;";Period#"&amp;S$38&amp;";Year#"&amp;S$37&amp;";Scenario#"&amp;$I$1&amp;";Version#"&amp;$H$1&amp;";Total Entity#"&amp;$A$35&amp;";Fund#"&amp;$H$35&amp;";Chart1#"&amp;$L$35&amp;";Chart2#"&amp;$M$35&amp;";Time_Series#"&amp;$O$1&amp;"")</f>
        <v>0</v>
      </c>
      <c r="T42" s="498">
        <f>[1]!HsGetValue("EssbaseCluster-1_CalRptg_CalRptg","Account#"&amp;$A42&amp;";Period#"&amp;T$38&amp;";Year#"&amp;T$37&amp;";Scenario#"&amp;$I$1&amp;";Version#"&amp;$H$1&amp;";Total Entity#"&amp;$A$35&amp;";Fund#"&amp;$H$35&amp;";Chart1#"&amp;$L$35&amp;";Chart2#"&amp;$M$35&amp;";Time_Series#"&amp;$O$1&amp;"")</f>
        <v>0</v>
      </c>
      <c r="U42" s="498">
        <f>[1]!HsGetValue("EssbaseCluster-1_CalRptg_CalRptg","Account#"&amp;$A42&amp;";Period#"&amp;U$38&amp;";Year#"&amp;U$37&amp;";Scenario#"&amp;$I$1&amp;";Version#"&amp;$H$1&amp;";Total Entity#"&amp;$A$35&amp;";Fund#"&amp;$H$35&amp;";Chart1#"&amp;$L$35&amp;";Chart2#"&amp;$M$35&amp;";Time_Series#"&amp;$O$1&amp;"")</f>
        <v>0</v>
      </c>
      <c r="V42" s="498">
        <f>[1]!HsGetValue("EssbaseCluster-1_CalRptg_CalRptg","Account#"&amp;$A42&amp;";Period#"&amp;V$38&amp;";Year#"&amp;V$37&amp;";Scenario#"&amp;$I$1&amp;";Version#"&amp;$H$1&amp;";Total Entity#"&amp;$A$35&amp;";Fund#"&amp;$H$35&amp;";Chart1#"&amp;$L$35&amp;";Chart2#"&amp;$M$35&amp;";Time_Series#"&amp;$O$1&amp;"")</f>
        <v>0</v>
      </c>
      <c r="W42" s="498">
        <f>[1]!HsGetValue("EssbaseCluster-1_CalRptg_CalRptg","Account#"&amp;$A42&amp;";Period#"&amp;W$38&amp;";Year#"&amp;W$37&amp;";Scenario#"&amp;$I$1&amp;";Version#"&amp;$H$1&amp;";Total Entity#"&amp;$A$35&amp;";Fund#"&amp;$H$35&amp;";Chart1#"&amp;$L$35&amp;";Chart2#"&amp;$M$35&amp;";Time_Series#"&amp;$O$1&amp;"")</f>
        <v>0</v>
      </c>
      <c r="X42" s="498">
        <f>[1]!HsGetValue("EssbaseCluster-1_CalRptg_CalRptg","Account#"&amp;$A42&amp;";Period#"&amp;X$38&amp;";Year#"&amp;X$37&amp;";Scenario#"&amp;$I$1&amp;";Version#"&amp;$H$1&amp;";Total Entity#"&amp;$A$35&amp;";Fund#"&amp;$H$35&amp;";Chart1#"&amp;$L$35&amp;";Chart2#"&amp;$M$35&amp;";Time_Series#"&amp;$O$1&amp;"")</f>
        <v>0</v>
      </c>
      <c r="Y42" s="498">
        <f>[1]!HsGetValue("EssbaseCluster-1_CalRptg_CalRptg","Account#"&amp;$A42&amp;";Period#"&amp;Y$38&amp;";Year#"&amp;Y$37&amp;";Scenario#"&amp;$I$1&amp;";Version#"&amp;$H$1&amp;";Total Entity#"&amp;$A$35&amp;";Fund#"&amp;$H$35&amp;";Chart1#"&amp;$L$35&amp;";Chart2#"&amp;$M$35&amp;";Time_Series#"&amp;$O$1&amp;"")</f>
        <v>0</v>
      </c>
      <c r="Z42" s="498">
        <f>[1]!HsGetValue("EssbaseCluster-1_CalRptg_CalRptg","Account#"&amp;$A42&amp;";Period#"&amp;Z$38&amp;";Year#"&amp;Z$37&amp;";Scenario#"&amp;$I$1&amp;";Version#"&amp;$H$1&amp;";Total Entity#"&amp;$A$35&amp;";Fund#"&amp;$H$35&amp;";Chart1#"&amp;$L$35&amp;";Chart2#"&amp;$M$35&amp;";Time_Series#"&amp;$O$1&amp;"")</f>
        <v>71990.639999999985</v>
      </c>
    </row>
    <row r="43" spans="1:26">
      <c r="A43" s="487" t="s">
        <v>316</v>
      </c>
      <c r="B43" s="498">
        <f>[1]!HsGetValue("EssbaseCluster-1_CalRptg_CalRptg","Account#"&amp;$A43&amp;";Period#"&amp;B$38&amp;";Year#"&amp;B$37&amp;";Scenario#"&amp;$I$1&amp;";Version#"&amp;$H$1&amp;";Total Entity#"&amp;$A$35&amp;";Fund#"&amp;$H$35&amp;";Chart1#"&amp;$L$35&amp;";Chart2#"&amp;$M$35&amp;";Time_Series#"&amp;$O$1&amp;"")</f>
        <v>114633.74000000002</v>
      </c>
      <c r="C43" s="498">
        <f t="shared" ref="C43:H43" si="18">B43+C42</f>
        <v>31374.810000000027</v>
      </c>
      <c r="D43" s="498">
        <f t="shared" si="18"/>
        <v>-9142.6299999999756</v>
      </c>
      <c r="E43" s="498">
        <f t="shared" si="18"/>
        <v>-16113.289999999972</v>
      </c>
      <c r="F43" s="498">
        <f t="shared" si="18"/>
        <v>-8849.5099999999729</v>
      </c>
      <c r="G43" s="498">
        <f t="shared" si="18"/>
        <v>-19706.049999999956</v>
      </c>
      <c r="H43" s="498">
        <f t="shared" si="18"/>
        <v>1254.880000000052</v>
      </c>
      <c r="I43" s="498">
        <f>H43+I42</f>
        <v>6363.1400000000394</v>
      </c>
      <c r="J43" s="498">
        <f t="shared" ref="J43" si="19">I43+J42</f>
        <v>11337.700000000037</v>
      </c>
      <c r="K43" s="498">
        <f t="shared" ref="K43" si="20">J43+K42</f>
        <v>40611.330000000031</v>
      </c>
      <c r="L43" s="498">
        <f t="shared" ref="L43" si="21">K43+L42</f>
        <v>72199.190000000031</v>
      </c>
      <c r="M43" s="498">
        <f t="shared" ref="M43" si="22">L43+M42</f>
        <v>97171.510000000038</v>
      </c>
      <c r="N43" s="498">
        <f>[1]!HsGetValue("EssbaseCluster-1_CalRptg_CalRptg","Account#"&amp;$A43&amp;";Period#"&amp;N$38&amp;";Year#"&amp;N$37&amp;";Scenario#"&amp;$I$1&amp;";Version#"&amp;$H$1&amp;";Total Entity#"&amp;$A$35&amp;";Fund#"&amp;$H$35&amp;";Chart1#"&amp;$L$35&amp;";Chart2#"&amp;$M$35&amp;";Time_Series#"&amp;$O$1&amp;"")</f>
        <v>138056.06</v>
      </c>
      <c r="O43" s="498">
        <f t="shared" ref="O43" si="23">N43+O42</f>
        <v>175739.56</v>
      </c>
      <c r="P43" s="498">
        <f t="shared" ref="P43" si="24">O43+P42</f>
        <v>215145.96</v>
      </c>
      <c r="Q43" s="498">
        <f t="shared" ref="Q43" si="25">P43+Q42</f>
        <v>173756.28999999998</v>
      </c>
      <c r="R43" s="498">
        <f t="shared" ref="R43" si="26">Q43+R42</f>
        <v>169162.14999999997</v>
      </c>
      <c r="S43" s="498">
        <f t="shared" ref="S43" si="27">R43+S42</f>
        <v>169162.14999999997</v>
      </c>
      <c r="T43" s="498">
        <f t="shared" ref="T43" si="28">S43+T42</f>
        <v>169162.14999999997</v>
      </c>
      <c r="U43" s="498">
        <f t="shared" ref="U43" si="29">T43+U42</f>
        <v>169162.14999999997</v>
      </c>
      <c r="V43" s="498">
        <f t="shared" ref="V43" si="30">U43+V42</f>
        <v>169162.14999999997</v>
      </c>
      <c r="W43" s="498">
        <f t="shared" ref="W43" si="31">V43+W42</f>
        <v>169162.14999999997</v>
      </c>
      <c r="X43" s="498">
        <f t="shared" ref="X43" si="32">W43+X42</f>
        <v>169162.14999999997</v>
      </c>
      <c r="Y43" s="498">
        <f t="shared" ref="Y43" si="33">X43+Y42</f>
        <v>169162.14999999997</v>
      </c>
      <c r="Z43" s="498">
        <f>[1]!HsGetValue("EssbaseCluster-1_CalRptg_CalRptg","Account#"&amp;$A43&amp;";Period#"&amp;Z$38&amp;";Year#"&amp;Z$37&amp;";Scenario#"&amp;$I$1&amp;";Version#"&amp;$H$1&amp;";Total Entity#"&amp;$A$35&amp;";Fund#"&amp;$H$35&amp;";Chart1#"&amp;$L$35&amp;";Chart2#"&amp;$M$35&amp;";Time_Series#"&amp;$O$1&amp;"")</f>
        <v>169162.14999999997</v>
      </c>
    </row>
    <row r="44" spans="1:26">
      <c r="A44" s="486" t="s">
        <v>380</v>
      </c>
      <c r="B44" s="486"/>
      <c r="C44" s="486"/>
      <c r="D44" s="486"/>
      <c r="E44" s="486"/>
      <c r="F44" s="486"/>
      <c r="G44" s="486"/>
      <c r="H44" s="498">
        <f>(SUM(H41:S41)-SUM(H40:S40))/12</f>
        <v>39690.357500000013</v>
      </c>
    </row>
    <row r="45" spans="1:26">
      <c r="A45" s="556" t="s">
        <v>388</v>
      </c>
      <c r="B45" s="556"/>
      <c r="C45" s="556"/>
      <c r="D45" s="556"/>
      <c r="E45" s="556"/>
      <c r="F45" s="556"/>
      <c r="G45" s="556"/>
      <c r="H45" s="498">
        <f>Y43-Z43</f>
        <v>0</v>
      </c>
    </row>
    <row r="48" spans="1:26">
      <c r="A48" t="s">
        <v>389</v>
      </c>
    </row>
  </sheetData>
  <dataValidations count="1">
    <dataValidation type="list" allowBlank="1" showInputMessage="1" sqref="L2:O3 A22:H22 H1:H7 L9:M9 L1 O1 L35:M35 A9:H9 A35:H35 L22">
      <formula1>"..."</formula1>
    </dataValidation>
  </dataValidations>
  <pageMargins left="0.7" right="0.7" top="0.75" bottom="0.75" header="0.3" footer="0.3"/>
  <pageSetup paperSize="17" scale="80" orientation="landscape" r:id="rId1"/>
  <customProperties>
    <customPr name="FUNCTIONCACHE" r:id="rId2"/>
    <customPr name="SheetOptions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Normal="100" workbookViewId="0">
      <selection activeCell="A59" sqref="A59"/>
    </sheetView>
  </sheetViews>
  <sheetFormatPr defaultColWidth="8.7109375" defaultRowHeight="12.75"/>
  <cols>
    <col min="1" max="1" width="26" customWidth="1"/>
    <col min="2" max="2" width="35.42578125" customWidth="1"/>
    <col min="3" max="3" width="13.28515625" customWidth="1"/>
    <col min="4" max="4" width="17.42578125" customWidth="1"/>
    <col min="5" max="5" width="6.7109375" customWidth="1"/>
    <col min="6" max="6" width="36" customWidth="1"/>
    <col min="7" max="7" width="6" customWidth="1"/>
    <col min="8" max="8" width="7" customWidth="1"/>
    <col min="9" max="9" width="3.7109375" customWidth="1"/>
    <col min="11" max="11" width="5.7109375" customWidth="1"/>
    <col min="12" max="12" width="5.140625" customWidth="1"/>
    <col min="14" max="14" width="10.28515625" customWidth="1"/>
  </cols>
  <sheetData>
    <row r="1" spans="1:16" ht="15" customHeight="1">
      <c r="A1" s="70" t="s">
        <v>209</v>
      </c>
      <c r="B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77"/>
    </row>
    <row r="2" spans="1:16" ht="12.75" customHeight="1">
      <c r="A2" s="70" t="s">
        <v>210</v>
      </c>
      <c r="B2" s="78"/>
      <c r="D2" s="78"/>
      <c r="E2" s="78"/>
      <c r="F2" s="78"/>
      <c r="G2" s="290"/>
      <c r="H2" s="1"/>
      <c r="I2" s="78"/>
      <c r="J2" s="1"/>
      <c r="K2" s="3"/>
      <c r="L2" s="3"/>
      <c r="M2" s="2"/>
    </row>
    <row r="3" spans="1:16" s="6" customFormat="1" ht="12.75" customHeight="1">
      <c r="A3" s="4"/>
      <c r="B3" s="126"/>
      <c r="C3" s="4"/>
      <c r="D3" s="4"/>
      <c r="E3" s="4"/>
      <c r="F3" s="4"/>
      <c r="G3" s="290"/>
      <c r="H3" s="4"/>
      <c r="I3" s="5"/>
      <c r="J3" s="4"/>
      <c r="K3" s="4"/>
      <c r="L3" s="4"/>
      <c r="M3" s="5"/>
      <c r="N3" s="5"/>
      <c r="O3" s="5"/>
      <c r="P3" s="5"/>
    </row>
    <row r="4" spans="1:16" s="6" customFormat="1">
      <c r="A4" s="7" t="s">
        <v>293</v>
      </c>
      <c r="B4" s="9"/>
      <c r="C4" s="510" t="s">
        <v>75</v>
      </c>
      <c r="D4" s="88"/>
      <c r="E4" s="89"/>
      <c r="F4" s="40"/>
      <c r="G4" s="290"/>
      <c r="H4" s="34"/>
      <c r="J4" s="34"/>
    </row>
    <row r="5" spans="1:16" s="12" customFormat="1" ht="16.5" customHeight="1">
      <c r="A5" s="307" t="s">
        <v>100</v>
      </c>
      <c r="B5" s="36"/>
      <c r="C5" s="511" t="s">
        <v>190</v>
      </c>
      <c r="D5" s="90"/>
      <c r="E5" s="512" t="s">
        <v>76</v>
      </c>
      <c r="F5" s="91"/>
      <c r="G5" s="290"/>
      <c r="H5" s="35"/>
      <c r="J5" s="35"/>
    </row>
    <row r="6" spans="1:16" s="12" customFormat="1">
      <c r="A6" s="145"/>
      <c r="B6" s="6"/>
      <c r="C6" s="290"/>
      <c r="D6" s="290"/>
      <c r="E6" s="290"/>
      <c r="F6" s="290"/>
      <c r="G6" s="290"/>
      <c r="H6" s="290"/>
      <c r="I6" s="312"/>
      <c r="J6" s="11"/>
      <c r="K6" s="313"/>
      <c r="M6" s="13"/>
      <c r="N6" s="13"/>
      <c r="O6" s="13"/>
      <c r="P6" s="13"/>
    </row>
    <row r="7" spans="1:16" s="12" customFormat="1" ht="15">
      <c r="A7" s="318" t="s">
        <v>201</v>
      </c>
      <c r="C7" s="290"/>
      <c r="D7" s="290"/>
      <c r="E7" s="290"/>
      <c r="F7" s="290"/>
      <c r="G7" s="290"/>
      <c r="H7" s="290"/>
      <c r="I7" s="312"/>
      <c r="J7" s="11"/>
      <c r="K7" s="313"/>
      <c r="M7" s="13"/>
    </row>
    <row r="8" spans="1:16" s="12" customFormat="1">
      <c r="A8" s="317"/>
      <c r="C8" s="290"/>
      <c r="D8" s="290"/>
      <c r="E8" s="290"/>
      <c r="F8" s="290"/>
      <c r="G8" s="290"/>
      <c r="H8" s="290"/>
      <c r="I8" s="312"/>
      <c r="J8" s="11"/>
      <c r="K8" s="313"/>
      <c r="M8" s="13"/>
    </row>
    <row r="9" spans="1:16">
      <c r="A9" s="316" t="s">
        <v>205</v>
      </c>
      <c r="B9" s="40"/>
    </row>
    <row r="10" spans="1:16">
      <c r="A10" s="316"/>
    </row>
    <row r="11" spans="1:16" s="12" customFormat="1">
      <c r="A11" s="145" t="s">
        <v>240</v>
      </c>
      <c r="C11" s="290"/>
      <c r="D11" s="290"/>
      <c r="E11" s="290"/>
      <c r="F11" s="290"/>
      <c r="G11" s="290"/>
      <c r="H11" s="290"/>
      <c r="I11" s="312"/>
      <c r="J11" s="11"/>
      <c r="K11" s="313"/>
      <c r="M11" s="13"/>
    </row>
    <row r="12" spans="1:16" s="12" customFormat="1">
      <c r="A12" s="145" t="s">
        <v>241</v>
      </c>
      <c r="C12" s="290"/>
      <c r="D12" s="290"/>
      <c r="E12" s="290"/>
      <c r="F12" s="290"/>
      <c r="G12" s="290"/>
      <c r="H12" s="290"/>
      <c r="I12" s="312"/>
      <c r="J12" s="11"/>
      <c r="K12" s="313"/>
      <c r="M12" s="13"/>
    </row>
    <row r="14" spans="1:16" ht="54.75" customHeight="1">
      <c r="A14" s="578"/>
      <c r="B14" s="579"/>
      <c r="C14" s="579"/>
      <c r="D14" s="579"/>
      <c r="E14" s="579"/>
      <c r="F14" s="580"/>
      <c r="G14" s="314"/>
      <c r="H14" s="314"/>
      <c r="I14" s="314"/>
      <c r="J14" s="314"/>
      <c r="K14" s="314"/>
      <c r="L14" s="314"/>
      <c r="M14" s="314"/>
      <c r="N14" s="314"/>
    </row>
    <row r="16" spans="1:16">
      <c r="A16" t="s">
        <v>204</v>
      </c>
    </row>
    <row r="18" spans="1:14" ht="54.75" customHeight="1">
      <c r="A18" s="578"/>
      <c r="B18" s="579"/>
      <c r="C18" s="579"/>
      <c r="D18" s="579"/>
      <c r="E18" s="579"/>
      <c r="F18" s="580"/>
      <c r="G18" s="314"/>
      <c r="H18" s="314"/>
      <c r="I18" s="314"/>
      <c r="J18" s="314"/>
      <c r="K18" s="314"/>
      <c r="L18" s="314"/>
      <c r="M18" s="314"/>
      <c r="N18" s="314"/>
    </row>
    <row r="20" spans="1:14">
      <c r="A20" s="309" t="s">
        <v>409</v>
      </c>
    </row>
    <row r="22" spans="1:14" ht="54.75" customHeight="1">
      <c r="A22" s="578"/>
      <c r="B22" s="579"/>
      <c r="C22" s="579"/>
      <c r="D22" s="579"/>
      <c r="E22" s="579"/>
      <c r="F22" s="580"/>
      <c r="G22" s="314"/>
      <c r="H22" s="314"/>
      <c r="I22" s="314"/>
      <c r="J22" s="314"/>
      <c r="K22" s="314"/>
      <c r="L22" s="314"/>
      <c r="M22" s="314"/>
      <c r="N22" s="314"/>
    </row>
    <row r="24" spans="1:14">
      <c r="A24" s="309" t="s">
        <v>411</v>
      </c>
    </row>
    <row r="26" spans="1:14" ht="57" customHeight="1">
      <c r="A26" s="578"/>
      <c r="B26" s="579"/>
      <c r="C26" s="579"/>
      <c r="D26" s="579"/>
      <c r="E26" s="579"/>
      <c r="F26" s="580"/>
    </row>
    <row r="28" spans="1:14">
      <c r="A28" s="309" t="s">
        <v>410</v>
      </c>
    </row>
    <row r="30" spans="1:14" ht="54.75" customHeight="1">
      <c r="A30" s="578"/>
      <c r="B30" s="579"/>
      <c r="C30" s="579"/>
      <c r="D30" s="579"/>
      <c r="E30" s="579"/>
      <c r="F30" s="580"/>
      <c r="G30" s="314"/>
      <c r="H30" s="314"/>
      <c r="I30" s="314"/>
      <c r="J30" s="314"/>
      <c r="K30" s="314"/>
      <c r="L30" s="314"/>
      <c r="M30" s="314"/>
      <c r="N30" s="314"/>
    </row>
    <row r="31" spans="1:14">
      <c r="A31" s="309"/>
    </row>
    <row r="33" spans="1:14">
      <c r="A33" s="316" t="s">
        <v>206</v>
      </c>
      <c r="B33" s="40"/>
    </row>
    <row r="34" spans="1:14">
      <c r="A34" s="316"/>
    </row>
    <row r="35" spans="1:14" s="12" customFormat="1">
      <c r="A35" s="145" t="s">
        <v>203</v>
      </c>
      <c r="C35" s="290"/>
      <c r="D35" s="290"/>
      <c r="E35" s="290"/>
      <c r="F35" s="290"/>
      <c r="G35" s="290"/>
      <c r="H35" s="290"/>
      <c r="I35" s="312"/>
      <c r="J35" s="11"/>
      <c r="K35" s="313"/>
      <c r="M35" s="13"/>
    </row>
    <row r="37" spans="1:14" ht="54.75" customHeight="1">
      <c r="A37" s="578"/>
      <c r="B37" s="579"/>
      <c r="C37" s="579"/>
      <c r="D37" s="579"/>
      <c r="E37" s="579"/>
      <c r="F37" s="580"/>
      <c r="G37" s="314"/>
      <c r="H37" s="314"/>
      <c r="I37" s="314"/>
      <c r="J37" s="314"/>
      <c r="K37" s="314"/>
      <c r="L37" s="314"/>
      <c r="M37" s="314"/>
      <c r="N37" s="314"/>
    </row>
    <row r="39" spans="1:14">
      <c r="A39" t="s">
        <v>204</v>
      </c>
    </row>
    <row r="41" spans="1:14" ht="54.75" customHeight="1">
      <c r="A41" s="578"/>
      <c r="B41" s="579"/>
      <c r="C41" s="579"/>
      <c r="D41" s="579"/>
      <c r="E41" s="579"/>
      <c r="F41" s="580"/>
      <c r="G41" s="314"/>
      <c r="H41" s="314"/>
      <c r="I41" s="314"/>
      <c r="J41" s="314"/>
      <c r="K41" s="314"/>
      <c r="L41" s="314"/>
      <c r="M41" s="314"/>
      <c r="N41" s="314"/>
    </row>
    <row r="43" spans="1:14">
      <c r="A43" s="309" t="s">
        <v>409</v>
      </c>
    </row>
    <row r="45" spans="1:14" ht="54.75" customHeight="1">
      <c r="A45" s="578"/>
      <c r="B45" s="579"/>
      <c r="C45" s="579"/>
      <c r="D45" s="579"/>
      <c r="E45" s="579"/>
      <c r="F45" s="580"/>
      <c r="G45" s="314"/>
      <c r="H45" s="314"/>
      <c r="I45" s="314"/>
      <c r="J45" s="314"/>
      <c r="K45" s="314"/>
      <c r="L45" s="314"/>
      <c r="M45" s="314"/>
      <c r="N45" s="314"/>
    </row>
    <row r="47" spans="1:14">
      <c r="A47" s="309" t="s">
        <v>411</v>
      </c>
    </row>
    <row r="49" spans="1:14" ht="57" customHeight="1">
      <c r="A49" s="578"/>
      <c r="B49" s="579"/>
      <c r="C49" s="579"/>
      <c r="D49" s="579"/>
      <c r="E49" s="579"/>
      <c r="F49" s="580"/>
    </row>
    <row r="51" spans="1:14">
      <c r="A51" s="309" t="s">
        <v>410</v>
      </c>
    </row>
    <row r="53" spans="1:14" ht="54.75" customHeight="1">
      <c r="A53" s="578"/>
      <c r="B53" s="579"/>
      <c r="C53" s="579"/>
      <c r="D53" s="579"/>
      <c r="E53" s="579"/>
      <c r="F53" s="580"/>
      <c r="G53" s="314"/>
      <c r="H53" s="314"/>
      <c r="I53" s="314"/>
      <c r="J53" s="314"/>
      <c r="K53" s="314"/>
      <c r="L53" s="314"/>
      <c r="M53" s="314"/>
      <c r="N53" s="314"/>
    </row>
    <row r="54" spans="1:14">
      <c r="A54" s="309"/>
    </row>
    <row r="56" spans="1:14">
      <c r="A56" t="s">
        <v>202</v>
      </c>
    </row>
  </sheetData>
  <mergeCells count="10">
    <mergeCell ref="A53:F53"/>
    <mergeCell ref="A37:F37"/>
    <mergeCell ref="A41:F41"/>
    <mergeCell ref="A45:F45"/>
    <mergeCell ref="A49:F49"/>
    <mergeCell ref="A14:F14"/>
    <mergeCell ref="A18:F18"/>
    <mergeCell ref="A22:F22"/>
    <mergeCell ref="A30:F30"/>
    <mergeCell ref="A26:F26"/>
  </mergeCells>
  <pageMargins left="0.25" right="0.25" top="0.75" bottom="0.75" header="0.3" footer="0.3"/>
  <pageSetup scale="66" orientation="portrait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F1" workbookViewId="0">
      <selection activeCell="AE19" sqref="AE19"/>
    </sheetView>
  </sheetViews>
  <sheetFormatPr defaultRowHeight="12.75"/>
  <cols>
    <col min="3" max="3" width="23.7109375" customWidth="1"/>
    <col min="4" max="4" width="2.28515625" customWidth="1"/>
    <col min="5" max="5" width="17.28515625" customWidth="1"/>
    <col min="6" max="6" width="2.28515625" customWidth="1"/>
    <col min="7" max="7" width="12.140625" customWidth="1"/>
    <col min="8" max="8" width="2.28515625" customWidth="1"/>
    <col min="9" max="9" width="9.28515625" customWidth="1"/>
    <col min="10" max="10" width="2.28515625" customWidth="1"/>
    <col min="11" max="11" width="17.42578125" customWidth="1"/>
    <col min="12" max="12" width="2.28515625" customWidth="1"/>
    <col min="13" max="13" width="12.140625" customWidth="1"/>
    <col min="14" max="14" width="2.28515625" customWidth="1"/>
    <col min="15" max="15" width="12.140625" customWidth="1"/>
    <col min="16" max="16" width="2.28515625" customWidth="1"/>
    <col min="17" max="17" width="12.140625" customWidth="1"/>
    <col min="18" max="18" width="2.28515625" customWidth="1"/>
    <col min="19" max="19" width="19" customWidth="1"/>
    <col min="20" max="20" width="2.28515625" customWidth="1"/>
    <col min="21" max="21" width="11.7109375" customWidth="1"/>
    <col min="22" max="22" width="2.28515625" customWidth="1"/>
    <col min="24" max="24" width="2.28515625" customWidth="1"/>
    <col min="25" max="25" width="17.28515625" customWidth="1"/>
    <col min="26" max="26" width="2.28515625" customWidth="1"/>
    <col min="27" max="27" width="17.28515625" customWidth="1"/>
    <col min="28" max="28" width="2.28515625" customWidth="1"/>
    <col min="29" max="29" width="16.7109375" customWidth="1"/>
    <col min="30" max="30" width="2.28515625" customWidth="1"/>
    <col min="31" max="31" width="19.85546875" customWidth="1"/>
  </cols>
  <sheetData>
    <row r="1" spans="1:31">
      <c r="A1" s="70" t="s">
        <v>209</v>
      </c>
      <c r="B1" s="64"/>
      <c r="C1" s="64"/>
      <c r="D1" s="64"/>
      <c r="E1" s="64"/>
      <c r="F1" s="64"/>
      <c r="G1" s="64"/>
      <c r="H1" s="64"/>
      <c r="I1" s="64"/>
      <c r="J1" s="64"/>
      <c r="L1" s="64"/>
      <c r="M1" s="64"/>
      <c r="N1" s="64"/>
      <c r="O1" s="64"/>
      <c r="P1" s="64"/>
      <c r="Q1" s="64"/>
      <c r="R1" s="64"/>
      <c r="S1" s="65"/>
      <c r="T1" s="64"/>
      <c r="U1" s="77"/>
      <c r="V1" s="64"/>
      <c r="W1" s="77"/>
      <c r="X1" s="64"/>
      <c r="Y1" s="64"/>
      <c r="Z1" s="64"/>
      <c r="AA1" s="64"/>
      <c r="AB1" s="64"/>
      <c r="AC1" s="77"/>
      <c r="AD1" s="64"/>
      <c r="AE1" s="77"/>
    </row>
    <row r="2" spans="1:31">
      <c r="A2" s="70" t="s">
        <v>210</v>
      </c>
      <c r="B2" s="64"/>
      <c r="C2" s="64"/>
      <c r="D2" s="64"/>
      <c r="E2" s="64"/>
      <c r="F2" s="64"/>
      <c r="G2" s="64"/>
      <c r="H2" s="64"/>
      <c r="I2" s="64"/>
      <c r="J2" s="64"/>
      <c r="L2" s="64"/>
      <c r="M2" s="64"/>
      <c r="N2" s="64"/>
      <c r="O2" s="64"/>
      <c r="P2" s="64"/>
      <c r="Q2" s="64"/>
      <c r="R2" s="64"/>
      <c r="S2" s="65"/>
      <c r="T2" s="64"/>
      <c r="U2" s="66"/>
      <c r="V2" s="64"/>
      <c r="W2" s="66"/>
      <c r="X2" s="64"/>
      <c r="Y2" s="64"/>
      <c r="Z2" s="64"/>
      <c r="AA2" s="64"/>
      <c r="AB2" s="64"/>
      <c r="AC2" s="66"/>
      <c r="AD2" s="64"/>
    </row>
    <row r="3" spans="1:3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"/>
      <c r="V3" s="68"/>
      <c r="W3" s="6"/>
      <c r="X3" s="68"/>
      <c r="Y3" s="68"/>
      <c r="Z3" s="68"/>
      <c r="AA3" s="68"/>
      <c r="AB3" s="68"/>
      <c r="AC3" s="6"/>
      <c r="AD3" s="68"/>
      <c r="AE3" s="6"/>
    </row>
    <row r="4" spans="1:31" s="309" customFormat="1">
      <c r="A4" s="22" t="s">
        <v>21</v>
      </c>
      <c r="B4" s="109"/>
      <c r="C4" s="513"/>
      <c r="D4" s="513"/>
      <c r="E4" s="513"/>
      <c r="F4" s="513"/>
      <c r="G4" s="513"/>
      <c r="H4" s="510"/>
      <c r="I4" s="411"/>
      <c r="J4" s="510"/>
      <c r="K4" s="411"/>
      <c r="L4" s="510"/>
      <c r="M4" s="510"/>
      <c r="N4" s="510"/>
      <c r="O4" s="510"/>
      <c r="P4" s="510"/>
      <c r="Q4" s="510"/>
      <c r="R4" s="510"/>
      <c r="AA4" s="514" t="s">
        <v>69</v>
      </c>
      <c r="AC4" s="515">
        <v>43647</v>
      </c>
      <c r="AD4" s="516" t="s">
        <v>88</v>
      </c>
      <c r="AE4" s="515">
        <v>44012</v>
      </c>
    </row>
    <row r="5" spans="1:31" s="309" customFormat="1">
      <c r="A5" s="22"/>
      <c r="B5" s="22"/>
      <c r="C5" s="28"/>
      <c r="D5" s="28"/>
      <c r="E5" s="28"/>
      <c r="F5" s="28"/>
      <c r="G5" s="28"/>
      <c r="H5" s="28"/>
      <c r="I5" s="517"/>
      <c r="J5" s="28"/>
      <c r="K5" s="517"/>
      <c r="L5" s="28"/>
      <c r="M5" s="28"/>
      <c r="N5" s="28"/>
      <c r="O5" s="28"/>
      <c r="P5" s="28"/>
      <c r="Q5" s="28"/>
      <c r="R5" s="28"/>
      <c r="X5" s="28"/>
      <c r="Y5" s="28"/>
      <c r="Z5" s="28"/>
      <c r="AA5" s="65"/>
      <c r="AB5" s="28"/>
      <c r="AC5" s="7"/>
      <c r="AD5" s="28"/>
      <c r="AE5" s="7"/>
    </row>
    <row r="6" spans="1:31" s="309" customFormat="1">
      <c r="A6" s="28" t="s">
        <v>0</v>
      </c>
      <c r="B6" s="109"/>
      <c r="C6" s="511"/>
      <c r="D6" s="511"/>
      <c r="E6" s="511"/>
      <c r="F6" s="511"/>
      <c r="G6" s="511"/>
      <c r="H6" s="511"/>
      <c r="I6" s="411"/>
      <c r="J6" s="511"/>
      <c r="K6" s="411"/>
      <c r="L6" s="511"/>
      <c r="M6" s="511"/>
      <c r="N6" s="511"/>
      <c r="O6" s="511"/>
      <c r="P6" s="511"/>
      <c r="Q6" s="511"/>
      <c r="R6" s="511"/>
      <c r="AA6" s="28" t="s">
        <v>75</v>
      </c>
      <c r="AC6" s="518"/>
      <c r="AD6" s="519"/>
      <c r="AE6" s="516"/>
    </row>
    <row r="7" spans="1:31" ht="13.5" thickBot="1">
      <c r="A7" s="10"/>
      <c r="B7" s="69"/>
      <c r="C7" s="290"/>
      <c r="D7" s="290"/>
      <c r="E7" s="290"/>
      <c r="F7" s="290"/>
      <c r="G7" s="290"/>
      <c r="H7" s="290"/>
      <c r="I7" s="31"/>
      <c r="J7" s="290"/>
      <c r="K7" s="31"/>
      <c r="L7" s="290"/>
      <c r="M7" s="290"/>
      <c r="N7" s="290"/>
      <c r="O7" s="290"/>
      <c r="P7" s="290"/>
      <c r="Q7" s="290"/>
      <c r="R7" s="290"/>
      <c r="S7" s="10"/>
      <c r="T7" s="290"/>
      <c r="U7" s="291"/>
      <c r="V7" s="290"/>
      <c r="W7" s="291"/>
      <c r="X7" s="290"/>
      <c r="Y7" s="290"/>
      <c r="Z7" s="290"/>
      <c r="AA7" s="290"/>
      <c r="AB7" s="290"/>
      <c r="AC7" s="291"/>
      <c r="AD7" s="290"/>
      <c r="AE7" s="12"/>
    </row>
    <row r="8" spans="1:31">
      <c r="A8" s="292" t="s">
        <v>195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4"/>
      <c r="V8" s="293"/>
      <c r="W8" s="294"/>
      <c r="X8" s="293"/>
      <c r="Y8" s="293"/>
      <c r="Z8" s="293"/>
      <c r="AA8" s="293"/>
      <c r="AB8" s="293"/>
      <c r="AC8" s="294"/>
      <c r="AD8" s="293"/>
      <c r="AE8" s="295"/>
    </row>
    <row r="9" spans="1:31" ht="15.75" thickBot="1">
      <c r="A9" s="311" t="s">
        <v>302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7"/>
      <c r="V9" s="296"/>
      <c r="W9" s="297"/>
      <c r="X9" s="296"/>
      <c r="Y9" s="296"/>
      <c r="Z9" s="296"/>
      <c r="AA9" s="296"/>
      <c r="AB9" s="296"/>
      <c r="AC9" s="297"/>
      <c r="AD9" s="296"/>
      <c r="AE9" s="298"/>
    </row>
    <row r="10" spans="1:31" s="466" customFormat="1" ht="6" customHeight="1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5"/>
      <c r="V10" s="464"/>
      <c r="W10" s="465"/>
      <c r="X10" s="464"/>
      <c r="Y10" s="464"/>
      <c r="Z10" s="464"/>
      <c r="AA10" s="464"/>
      <c r="AB10" s="464"/>
      <c r="AC10" s="465"/>
      <c r="AD10" s="464"/>
      <c r="AE10" s="465"/>
    </row>
    <row r="11" spans="1:31" ht="13.5" thickBot="1">
      <c r="A11" s="613" t="s">
        <v>207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17"/>
      <c r="V11" s="71"/>
      <c r="W11" s="17"/>
      <c r="X11" s="71"/>
      <c r="Y11" s="71"/>
      <c r="Z11" s="71"/>
      <c r="AA11" s="71"/>
      <c r="AB11" s="71"/>
      <c r="AC11" s="17"/>
      <c r="AD11" s="71"/>
      <c r="AE11" s="17"/>
    </row>
    <row r="12" spans="1:31" ht="13.5" thickBot="1">
      <c r="A12" s="70"/>
      <c r="B12" s="71"/>
      <c r="C12" s="71"/>
      <c r="D12" s="71"/>
      <c r="E12" s="71"/>
      <c r="F12" s="71"/>
      <c r="G12" s="605" t="s">
        <v>245</v>
      </c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7"/>
      <c r="AB12" s="71"/>
      <c r="AC12" s="593" t="s">
        <v>246</v>
      </c>
      <c r="AD12" s="594"/>
      <c r="AE12" s="595"/>
    </row>
    <row r="13" spans="1:31" ht="3.75" customHeight="1" thickBot="1">
      <c r="A13" s="70"/>
      <c r="B13" s="71"/>
      <c r="C13" s="71"/>
      <c r="D13" s="71"/>
      <c r="E13" s="489"/>
      <c r="F13" s="71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71"/>
      <c r="AC13" s="490"/>
      <c r="AD13" s="490"/>
      <c r="AE13" s="490"/>
    </row>
    <row r="14" spans="1:31" ht="13.5" thickBot="1">
      <c r="A14" s="70"/>
      <c r="B14" s="71"/>
      <c r="C14" s="71"/>
      <c r="D14" s="71"/>
      <c r="E14" s="489"/>
      <c r="F14" s="71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605" t="s">
        <v>371</v>
      </c>
      <c r="Z14" s="606"/>
      <c r="AA14" s="607"/>
      <c r="AB14" s="71"/>
      <c r="AC14" s="490"/>
      <c r="AD14" s="490"/>
      <c r="AE14" s="490"/>
    </row>
    <row r="15" spans="1:31" ht="4.5" customHeight="1" thickBot="1">
      <c r="A15" s="70"/>
      <c r="B15" s="71"/>
      <c r="C15" s="71"/>
      <c r="D15" s="71"/>
      <c r="E15" s="71"/>
      <c r="F15" s="71"/>
      <c r="G15" s="71"/>
      <c r="H15" s="71"/>
      <c r="I15" s="550"/>
      <c r="J15" s="550"/>
      <c r="K15" s="550"/>
      <c r="L15" s="550"/>
      <c r="M15" s="550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71"/>
      <c r="Y15" s="71"/>
      <c r="Z15" s="490"/>
      <c r="AA15" s="71"/>
      <c r="AB15" s="490"/>
      <c r="AC15" s="490"/>
      <c r="AD15" s="490"/>
      <c r="AE15" s="490"/>
    </row>
    <row r="16" spans="1:31" ht="13.5" thickBot="1">
      <c r="A16" s="71"/>
      <c r="B16" s="71"/>
      <c r="C16" s="71"/>
      <c r="D16" s="71"/>
      <c r="E16" s="560" t="s">
        <v>394</v>
      </c>
      <c r="F16" s="71"/>
      <c r="G16" s="596" t="s">
        <v>303</v>
      </c>
      <c r="H16" s="597"/>
      <c r="I16" s="597"/>
      <c r="J16" s="597"/>
      <c r="K16" s="597"/>
      <c r="L16" s="597"/>
      <c r="M16" s="598"/>
      <c r="N16" s="71"/>
      <c r="O16" s="596" t="s">
        <v>415</v>
      </c>
      <c r="P16" s="597"/>
      <c r="Q16" s="597"/>
      <c r="R16" s="597"/>
      <c r="S16" s="597"/>
      <c r="T16" s="597"/>
      <c r="U16" s="598"/>
      <c r="V16" s="71"/>
      <c r="W16" s="17"/>
      <c r="X16" s="71"/>
      <c r="Y16" s="551" t="s">
        <v>370</v>
      </c>
      <c r="Z16" s="71"/>
      <c r="AA16" s="551" t="s">
        <v>395</v>
      </c>
      <c r="AB16" s="71"/>
      <c r="AC16" s="17"/>
      <c r="AD16" s="71"/>
      <c r="AE16" s="17"/>
    </row>
    <row r="17" spans="1:31" ht="5.0999999999999996" customHeight="1" thickBot="1">
      <c r="A17" s="71"/>
      <c r="B17" s="71"/>
      <c r="C17" s="71"/>
      <c r="D17" s="71"/>
      <c r="E17" s="488"/>
      <c r="F17" s="71"/>
      <c r="G17" s="488"/>
      <c r="H17" s="488"/>
      <c r="I17" s="488"/>
      <c r="J17" s="488"/>
      <c r="K17" s="488"/>
      <c r="L17" s="488"/>
      <c r="M17" s="488"/>
      <c r="N17" s="71"/>
      <c r="O17" s="71"/>
      <c r="P17" s="71"/>
      <c r="Q17" s="71"/>
      <c r="R17" s="71"/>
      <c r="S17" s="71"/>
      <c r="T17" s="71"/>
      <c r="U17" s="17"/>
      <c r="V17" s="71"/>
      <c r="W17" s="17"/>
      <c r="X17" s="71"/>
      <c r="Y17" s="71"/>
      <c r="Z17" s="71"/>
      <c r="AA17" s="71"/>
      <c r="AB17" s="71"/>
      <c r="AC17" s="17"/>
      <c r="AD17" s="71"/>
      <c r="AE17" s="17"/>
    </row>
    <row r="18" spans="1:31" s="399" customFormat="1" ht="36">
      <c r="A18" s="396"/>
      <c r="B18" s="581" t="s">
        <v>64</v>
      </c>
      <c r="C18" s="582"/>
      <c r="D18" s="397"/>
      <c r="E18" s="590" t="s">
        <v>358</v>
      </c>
      <c r="F18" s="397"/>
      <c r="G18" s="590" t="s">
        <v>358</v>
      </c>
      <c r="H18" s="397"/>
      <c r="I18" s="590" t="s">
        <v>243</v>
      </c>
      <c r="J18" s="397"/>
      <c r="K18" s="590" t="s">
        <v>244</v>
      </c>
      <c r="L18" s="397"/>
      <c r="M18" s="590" t="s">
        <v>359</v>
      </c>
      <c r="N18" s="397"/>
      <c r="O18" s="587" t="s">
        <v>358</v>
      </c>
      <c r="P18" s="397"/>
      <c r="Q18" s="587" t="s">
        <v>243</v>
      </c>
      <c r="R18" s="397"/>
      <c r="S18" s="587" t="s">
        <v>244</v>
      </c>
      <c r="T18" s="397"/>
      <c r="U18" s="587" t="s">
        <v>359</v>
      </c>
      <c r="V18" s="397"/>
      <c r="W18" s="398" t="s">
        <v>170</v>
      </c>
      <c r="X18" s="397"/>
      <c r="Y18" s="599" t="s">
        <v>244</v>
      </c>
      <c r="Z18" s="402"/>
      <c r="AA18" s="602" t="s">
        <v>244</v>
      </c>
      <c r="AB18" s="402"/>
      <c r="AC18" s="398" t="s">
        <v>303</v>
      </c>
      <c r="AD18" s="402"/>
      <c r="AE18" s="492" t="s">
        <v>415</v>
      </c>
    </row>
    <row r="19" spans="1:31" s="399" customFormat="1">
      <c r="A19" s="396"/>
      <c r="B19" s="583" t="s">
        <v>66</v>
      </c>
      <c r="C19" s="584"/>
      <c r="D19" s="397"/>
      <c r="E19" s="591"/>
      <c r="F19" s="397"/>
      <c r="G19" s="591"/>
      <c r="H19" s="397"/>
      <c r="I19" s="591"/>
      <c r="J19" s="397"/>
      <c r="K19" s="591"/>
      <c r="L19" s="397"/>
      <c r="M19" s="591"/>
      <c r="N19" s="397"/>
      <c r="O19" s="588"/>
      <c r="P19" s="397"/>
      <c r="Q19" s="588"/>
      <c r="R19" s="397"/>
      <c r="S19" s="588"/>
      <c r="T19" s="397"/>
      <c r="U19" s="588"/>
      <c r="V19" s="397"/>
      <c r="W19" s="400" t="s">
        <v>65</v>
      </c>
      <c r="X19" s="397"/>
      <c r="Y19" s="600"/>
      <c r="Z19" s="402"/>
      <c r="AA19" s="603"/>
      <c r="AB19" s="402"/>
      <c r="AC19" s="400"/>
      <c r="AD19" s="402"/>
      <c r="AE19" s="400"/>
    </row>
    <row r="20" spans="1:31" s="399" customFormat="1" ht="24">
      <c r="A20" s="396"/>
      <c r="B20" s="583" t="s">
        <v>68</v>
      </c>
      <c r="C20" s="584"/>
      <c r="D20" s="397"/>
      <c r="E20" s="591"/>
      <c r="F20" s="397"/>
      <c r="G20" s="591"/>
      <c r="H20" s="397"/>
      <c r="I20" s="591"/>
      <c r="J20" s="397"/>
      <c r="K20" s="591"/>
      <c r="L20" s="397"/>
      <c r="M20" s="591"/>
      <c r="N20" s="397"/>
      <c r="O20" s="588"/>
      <c r="P20" s="397"/>
      <c r="Q20" s="588"/>
      <c r="R20" s="397"/>
      <c r="S20" s="588"/>
      <c r="T20" s="397"/>
      <c r="U20" s="588"/>
      <c r="V20" s="397"/>
      <c r="W20" s="400" t="s">
        <v>67</v>
      </c>
      <c r="X20" s="397"/>
      <c r="Y20" s="600"/>
      <c r="Z20" s="402"/>
      <c r="AA20" s="603"/>
      <c r="AB20" s="402"/>
      <c r="AC20" s="491" t="s">
        <v>244</v>
      </c>
      <c r="AD20" s="402"/>
      <c r="AE20" s="491" t="s">
        <v>244</v>
      </c>
    </row>
    <row r="21" spans="1:31" s="399" customFormat="1" ht="13.5" thickBot="1">
      <c r="A21" s="396"/>
      <c r="B21" s="585"/>
      <c r="C21" s="586"/>
      <c r="D21" s="397"/>
      <c r="E21" s="592"/>
      <c r="F21" s="397"/>
      <c r="G21" s="592"/>
      <c r="H21" s="397"/>
      <c r="I21" s="592"/>
      <c r="J21" s="397"/>
      <c r="K21" s="592"/>
      <c r="L21" s="397"/>
      <c r="M21" s="592"/>
      <c r="N21" s="397"/>
      <c r="O21" s="589"/>
      <c r="P21" s="397"/>
      <c r="Q21" s="589"/>
      <c r="R21" s="397"/>
      <c r="S21" s="589"/>
      <c r="T21" s="397"/>
      <c r="U21" s="589"/>
      <c r="V21" s="397"/>
      <c r="W21" s="401"/>
      <c r="X21" s="397"/>
      <c r="Y21" s="601"/>
      <c r="Z21" s="402"/>
      <c r="AA21" s="604"/>
      <c r="AB21" s="402"/>
      <c r="AC21" s="401"/>
      <c r="AD21" s="402"/>
      <c r="AE21" s="401"/>
    </row>
    <row r="22" spans="1:31">
      <c r="A22" s="26"/>
      <c r="B22" s="493" t="s">
        <v>91</v>
      </c>
      <c r="C22" s="493"/>
      <c r="D22" s="493"/>
      <c r="E22" s="493"/>
      <c r="F22" s="493"/>
      <c r="G22" s="493"/>
      <c r="H22" s="493"/>
      <c r="I22" s="494"/>
      <c r="J22" s="493"/>
      <c r="K22" s="494"/>
      <c r="L22" s="493"/>
      <c r="M22" s="493"/>
      <c r="N22" s="493"/>
      <c r="O22" s="493"/>
      <c r="P22" s="493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26"/>
      <c r="AD22" s="110"/>
      <c r="AE22" s="26"/>
    </row>
    <row r="23" spans="1:31">
      <c r="A23" s="26"/>
      <c r="B23" s="493" t="s">
        <v>360</v>
      </c>
      <c r="C23" s="493"/>
      <c r="D23" s="493"/>
      <c r="E23" s="493"/>
      <c r="F23" s="493"/>
      <c r="G23" s="493"/>
      <c r="H23" s="493"/>
      <c r="I23" s="494"/>
      <c r="J23" s="493"/>
      <c r="K23" s="494"/>
      <c r="L23" s="495"/>
      <c r="M23" s="495"/>
      <c r="N23" s="495"/>
      <c r="O23" s="495"/>
      <c r="P23" s="495"/>
      <c r="Q23" s="6"/>
      <c r="R23" s="6"/>
      <c r="S23" s="6"/>
      <c r="T23" s="6"/>
      <c r="U23" s="6"/>
      <c r="V23" s="6"/>
      <c r="W23" s="6"/>
      <c r="X23" s="6"/>
      <c r="Y23" s="6"/>
      <c r="Z23" s="310"/>
      <c r="AA23" s="6"/>
      <c r="AB23" s="310"/>
      <c r="AC23" s="26"/>
      <c r="AD23" s="310"/>
      <c r="AE23" s="26"/>
    </row>
    <row r="24" spans="1:31">
      <c r="A24" s="7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>
      <c r="B26" s="37" t="s">
        <v>381</v>
      </c>
      <c r="C26" s="37"/>
      <c r="D26" s="8"/>
      <c r="E26" s="406">
        <v>8543</v>
      </c>
      <c r="F26" s="8"/>
      <c r="G26" s="406">
        <v>10000</v>
      </c>
      <c r="H26" s="8"/>
      <c r="I26" s="37"/>
      <c r="J26" s="8"/>
      <c r="K26" s="73">
        <v>24</v>
      </c>
      <c r="L26" s="8"/>
      <c r="M26" s="403">
        <f>IFERROR(G26*K26,"N/A")</f>
        <v>240000</v>
      </c>
      <c r="N26" s="8"/>
      <c r="O26" s="406">
        <v>9000</v>
      </c>
      <c r="P26" s="8"/>
      <c r="Q26" s="37"/>
      <c r="R26" s="8"/>
      <c r="S26" s="73">
        <v>34</v>
      </c>
      <c r="T26" s="8"/>
      <c r="U26" s="403">
        <f>IFERROR(O26*S26,"N/A")</f>
        <v>306000</v>
      </c>
      <c r="V26" s="8"/>
      <c r="W26" s="74">
        <f>IFERROR((S26-K26)/K26,"N/A")</f>
        <v>0.41666666666666669</v>
      </c>
      <c r="X26" s="8"/>
      <c r="Y26" s="73">
        <v>34</v>
      </c>
      <c r="Z26" s="8"/>
      <c r="AA26" s="73">
        <v>34</v>
      </c>
      <c r="AB26" s="8"/>
      <c r="AC26" s="73">
        <v>40</v>
      </c>
      <c r="AD26" s="8"/>
      <c r="AE26" s="73">
        <v>44</v>
      </c>
    </row>
    <row r="27" spans="1:31">
      <c r="B27" s="24"/>
      <c r="C27" s="24"/>
      <c r="D27" s="24"/>
      <c r="E27" s="407"/>
      <c r="F27" s="24"/>
      <c r="G27" s="407"/>
      <c r="H27" s="24"/>
      <c r="I27" s="24"/>
      <c r="J27" s="24"/>
      <c r="K27" s="75"/>
      <c r="L27" s="24"/>
      <c r="M27" s="404"/>
      <c r="N27" s="24"/>
      <c r="O27" s="407"/>
      <c r="P27" s="24"/>
      <c r="Q27" s="24"/>
      <c r="R27" s="24"/>
      <c r="S27" s="75"/>
      <c r="T27" s="24"/>
      <c r="U27" s="404"/>
      <c r="V27" s="24"/>
      <c r="W27" s="19"/>
      <c r="X27" s="24"/>
      <c r="Y27" s="75"/>
      <c r="Z27" s="24"/>
      <c r="AA27" s="75"/>
      <c r="AB27" s="24"/>
      <c r="AC27" s="75"/>
      <c r="AD27" s="24"/>
      <c r="AE27" s="75"/>
    </row>
    <row r="28" spans="1:31">
      <c r="B28" s="37" t="s">
        <v>382</v>
      </c>
      <c r="C28" s="37"/>
      <c r="D28" s="8"/>
      <c r="E28" s="406">
        <v>1030</v>
      </c>
      <c r="F28" s="8"/>
      <c r="G28" s="406">
        <v>1000</v>
      </c>
      <c r="H28" s="8"/>
      <c r="I28" s="37"/>
      <c r="J28" s="8"/>
      <c r="K28" s="73">
        <v>30</v>
      </c>
      <c r="L28" s="8"/>
      <c r="M28" s="403">
        <f>IFERROR(G28*K28,"N/A")</f>
        <v>30000</v>
      </c>
      <c r="N28" s="8"/>
      <c r="O28" s="406">
        <v>1200</v>
      </c>
      <c r="P28" s="8"/>
      <c r="Q28" s="37"/>
      <c r="R28" s="8"/>
      <c r="S28" s="73">
        <v>30</v>
      </c>
      <c r="T28" s="8"/>
      <c r="U28" s="403">
        <f>IFERROR(O28*S28,"N/A")</f>
        <v>36000</v>
      </c>
      <c r="V28" s="8"/>
      <c r="W28" s="74">
        <f>IFERROR((S28-K28)/K28,"N/A")</f>
        <v>0</v>
      </c>
      <c r="X28" s="8"/>
      <c r="Y28" s="73">
        <v>30</v>
      </c>
      <c r="Z28" s="8"/>
      <c r="AA28" s="73">
        <v>30</v>
      </c>
      <c r="AB28" s="8"/>
      <c r="AC28" s="73">
        <v>50</v>
      </c>
      <c r="AD28" s="8"/>
      <c r="AE28" s="73">
        <v>52</v>
      </c>
    </row>
    <row r="29" spans="1:31">
      <c r="B29" s="24"/>
      <c r="C29" s="24"/>
      <c r="D29" s="24"/>
      <c r="E29" s="407"/>
      <c r="F29" s="24"/>
      <c r="G29" s="407"/>
      <c r="H29" s="24"/>
      <c r="I29" s="24"/>
      <c r="J29" s="24"/>
      <c r="K29" s="75"/>
      <c r="L29" s="24"/>
      <c r="M29" s="404"/>
      <c r="N29" s="24"/>
      <c r="O29" s="407"/>
      <c r="P29" s="24"/>
      <c r="Q29" s="24"/>
      <c r="R29" s="24"/>
      <c r="S29" s="75"/>
      <c r="T29" s="24"/>
      <c r="U29" s="404"/>
      <c r="V29" s="24"/>
      <c r="W29" s="19"/>
      <c r="X29" s="24"/>
      <c r="Y29" s="75"/>
      <c r="Z29" s="24"/>
      <c r="AA29" s="75"/>
      <c r="AB29" s="24"/>
      <c r="AC29" s="75"/>
      <c r="AD29" s="24"/>
      <c r="AE29" s="75"/>
    </row>
    <row r="30" spans="1:31">
      <c r="B30" s="37" t="s">
        <v>383</v>
      </c>
      <c r="C30" s="37"/>
      <c r="D30" s="8"/>
      <c r="E30" s="406">
        <v>2436</v>
      </c>
      <c r="F30" s="8"/>
      <c r="G30" s="406">
        <v>2500</v>
      </c>
      <c r="H30" s="8"/>
      <c r="I30" s="37"/>
      <c r="J30" s="8"/>
      <c r="K30" s="73">
        <v>156</v>
      </c>
      <c r="L30" s="8"/>
      <c r="M30" s="403">
        <f>IFERROR(G30*K30,"N/A")</f>
        <v>390000</v>
      </c>
      <c r="N30" s="8"/>
      <c r="O30" s="406">
        <v>2200</v>
      </c>
      <c r="P30" s="8"/>
      <c r="Q30" s="37"/>
      <c r="R30" s="8"/>
      <c r="S30" s="73">
        <v>131</v>
      </c>
      <c r="T30" s="8"/>
      <c r="U30" s="403">
        <f>IFERROR(O30*S30,"N/A")</f>
        <v>288200</v>
      </c>
      <c r="V30" s="8"/>
      <c r="W30" s="74">
        <f>IFERROR((S30-K30)/K30,"N/A")</f>
        <v>-0.16025641025641027</v>
      </c>
      <c r="X30" s="8"/>
      <c r="Y30" s="73">
        <v>131</v>
      </c>
      <c r="Z30" s="8"/>
      <c r="AA30" s="73">
        <v>131</v>
      </c>
      <c r="AB30" s="8"/>
      <c r="AC30" s="73">
        <v>250</v>
      </c>
      <c r="AD30" s="8"/>
      <c r="AE30" s="73">
        <v>260</v>
      </c>
    </row>
    <row r="31" spans="1:31">
      <c r="B31" s="24"/>
      <c r="C31" s="24"/>
      <c r="D31" s="24"/>
      <c r="E31" s="407"/>
      <c r="F31" s="24"/>
      <c r="G31" s="407"/>
      <c r="H31" s="24"/>
      <c r="I31" s="24"/>
      <c r="J31" s="24"/>
      <c r="K31" s="75"/>
      <c r="L31" s="24"/>
      <c r="M31" s="404"/>
      <c r="N31" s="24"/>
      <c r="O31" s="407"/>
      <c r="P31" s="24"/>
      <c r="Q31" s="24"/>
      <c r="R31" s="24"/>
      <c r="S31" s="75"/>
      <c r="T31" s="24"/>
      <c r="U31" s="404"/>
      <c r="V31" s="24"/>
      <c r="W31" s="19"/>
      <c r="X31" s="24"/>
      <c r="Y31" s="75"/>
      <c r="Z31" s="24"/>
      <c r="AA31" s="75"/>
      <c r="AB31" s="24"/>
      <c r="AC31" s="75"/>
      <c r="AD31" s="24"/>
      <c r="AE31" s="75"/>
    </row>
    <row r="32" spans="1:31">
      <c r="B32" s="37" t="s">
        <v>384</v>
      </c>
      <c r="C32" s="37"/>
      <c r="D32" s="8"/>
      <c r="E32" s="406">
        <v>40235</v>
      </c>
      <c r="F32" s="8"/>
      <c r="G32" s="406">
        <v>40000</v>
      </c>
      <c r="H32" s="8"/>
      <c r="I32" s="37"/>
      <c r="J32" s="8"/>
      <c r="K32" s="305">
        <v>0.26</v>
      </c>
      <c r="M32" s="403">
        <f>IFERROR(G32*K32,"N/A")</f>
        <v>10400</v>
      </c>
      <c r="N32" s="8"/>
      <c r="O32" s="406">
        <v>50000</v>
      </c>
      <c r="P32" s="8"/>
      <c r="Q32" s="37"/>
      <c r="R32" s="8"/>
      <c r="S32" s="306">
        <v>0.25</v>
      </c>
      <c r="T32" s="8"/>
      <c r="U32" s="403">
        <f>IFERROR(O32*S32,"N/A")</f>
        <v>12500</v>
      </c>
      <c r="V32" s="8"/>
      <c r="W32" s="74">
        <f>IFERROR((S32-K32)/K32,"N/A")</f>
        <v>-3.8461538461538491E-2</v>
      </c>
      <c r="X32" s="8"/>
      <c r="Y32" s="306">
        <v>0.25</v>
      </c>
      <c r="Z32" s="8"/>
      <c r="AA32" s="306">
        <v>0.25</v>
      </c>
      <c r="AB32" s="8"/>
      <c r="AC32" s="305">
        <v>1</v>
      </c>
      <c r="AD32" s="8"/>
      <c r="AE32" s="306">
        <v>1</v>
      </c>
    </row>
    <row r="33" spans="1:32">
      <c r="B33" s="24"/>
      <c r="C33" s="24"/>
      <c r="D33" s="24"/>
      <c r="E33" s="407"/>
      <c r="F33" s="24"/>
      <c r="G33" s="407"/>
      <c r="H33" s="24"/>
      <c r="I33" s="24"/>
      <c r="J33" s="24"/>
      <c r="K33" s="75"/>
      <c r="L33" s="24"/>
      <c r="M33" s="404"/>
      <c r="N33" s="24"/>
      <c r="O33" s="407"/>
      <c r="P33" s="24"/>
      <c r="Q33" s="24"/>
      <c r="R33" s="24"/>
      <c r="S33" s="75"/>
      <c r="T33" s="24"/>
      <c r="U33" s="404"/>
      <c r="V33" s="24"/>
      <c r="W33" s="19"/>
      <c r="X33" s="24"/>
      <c r="Y33" s="75"/>
      <c r="Z33" s="24"/>
      <c r="AA33" s="75"/>
      <c r="AB33" s="24"/>
      <c r="AC33" s="75"/>
      <c r="AD33" s="24"/>
      <c r="AE33" s="75"/>
    </row>
    <row r="34" spans="1:32">
      <c r="B34" s="37" t="s">
        <v>385</v>
      </c>
      <c r="C34" s="37"/>
      <c r="D34" s="8"/>
      <c r="E34" s="406">
        <v>51023</v>
      </c>
      <c r="F34" s="8"/>
      <c r="G34" s="406">
        <v>50000</v>
      </c>
      <c r="H34" s="8"/>
      <c r="I34" s="37"/>
      <c r="J34" s="8"/>
      <c r="K34" s="73">
        <v>65</v>
      </c>
      <c r="L34" s="8"/>
      <c r="M34" s="403">
        <f>IFERROR(G34*K34,"N/A")</f>
        <v>3250000</v>
      </c>
      <c r="N34" s="8"/>
      <c r="O34" s="406">
        <v>55000</v>
      </c>
      <c r="P34" s="8"/>
      <c r="Q34" s="37"/>
      <c r="R34" s="8"/>
      <c r="S34" s="73">
        <v>65</v>
      </c>
      <c r="T34" s="8"/>
      <c r="U34" s="403">
        <f>IFERROR(O34*S34,"N/A")</f>
        <v>3575000</v>
      </c>
      <c r="V34" s="8"/>
      <c r="W34" s="74">
        <f>IFERROR((S34-K34)/K34,"N/A")</f>
        <v>0</v>
      </c>
      <c r="X34" s="8"/>
      <c r="Y34" s="73">
        <v>65</v>
      </c>
      <c r="Z34" s="8"/>
      <c r="AA34" s="73">
        <v>65</v>
      </c>
      <c r="AB34" s="8"/>
      <c r="AC34" s="73">
        <v>110</v>
      </c>
      <c r="AD34" s="8"/>
      <c r="AE34" s="302">
        <v>120</v>
      </c>
    </row>
    <row r="35" spans="1:32">
      <c r="B35" s="24"/>
      <c r="C35" s="24"/>
      <c r="D35" s="24"/>
      <c r="E35" s="407"/>
      <c r="F35" s="24"/>
      <c r="G35" s="407"/>
      <c r="H35" s="24"/>
      <c r="I35" s="24"/>
      <c r="J35" s="24"/>
      <c r="K35" s="75"/>
      <c r="L35" s="24"/>
      <c r="M35" s="404"/>
      <c r="N35" s="24"/>
      <c r="O35" s="407"/>
      <c r="P35" s="24"/>
      <c r="Q35" s="24"/>
      <c r="R35" s="24"/>
      <c r="S35" s="75"/>
      <c r="T35" s="24"/>
      <c r="U35" s="404"/>
      <c r="V35" s="24"/>
      <c r="W35" s="19"/>
      <c r="X35" s="24"/>
      <c r="Y35" s="75"/>
      <c r="Z35" s="24"/>
      <c r="AA35" s="75"/>
      <c r="AB35" s="24"/>
      <c r="AC35" s="75"/>
      <c r="AD35" s="24"/>
      <c r="AE35" s="75"/>
    </row>
    <row r="36" spans="1:32">
      <c r="B36" s="37" t="s">
        <v>386</v>
      </c>
      <c r="C36" s="37"/>
      <c r="D36" s="8"/>
      <c r="E36" s="406">
        <v>25654</v>
      </c>
      <c r="F36" s="8"/>
      <c r="G36" s="406">
        <v>26000</v>
      </c>
      <c r="H36" s="8"/>
      <c r="I36" s="37"/>
      <c r="J36" s="8"/>
      <c r="K36" s="73">
        <v>11</v>
      </c>
      <c r="L36" s="8"/>
      <c r="M36" s="403">
        <f>IFERROR(G36*K36,"N/A")</f>
        <v>286000</v>
      </c>
      <c r="N36" s="8"/>
      <c r="O36" s="406">
        <v>29000</v>
      </c>
      <c r="P36" s="8"/>
      <c r="Q36" s="37"/>
      <c r="R36" s="8"/>
      <c r="S36" s="302" t="s">
        <v>189</v>
      </c>
      <c r="T36" s="8"/>
      <c r="U36" s="403" t="str">
        <f>IFERROR(O36*S36,"N/A")</f>
        <v>N/A</v>
      </c>
      <c r="V36" s="8"/>
      <c r="W36" s="74" t="str">
        <f>IFERROR((S36-K36)/K36,"N/A")</f>
        <v>N/A</v>
      </c>
      <c r="X36" s="8"/>
      <c r="Y36" s="302" t="s">
        <v>189</v>
      </c>
      <c r="Z36" s="8"/>
      <c r="AA36" s="302" t="s">
        <v>189</v>
      </c>
      <c r="AB36" s="8"/>
      <c r="AC36" s="73">
        <v>20</v>
      </c>
      <c r="AD36" s="8"/>
      <c r="AE36" s="302" t="s">
        <v>189</v>
      </c>
    </row>
    <row r="37" spans="1:32">
      <c r="B37" s="24"/>
      <c r="C37" s="24"/>
      <c r="D37" s="24"/>
      <c r="E37" s="407"/>
      <c r="F37" s="24"/>
      <c r="G37" s="407"/>
      <c r="H37" s="24"/>
      <c r="I37" s="24"/>
      <c r="J37" s="24"/>
      <c r="K37" s="75"/>
      <c r="L37" s="24"/>
      <c r="M37" s="404"/>
      <c r="N37" s="24"/>
      <c r="O37" s="407"/>
      <c r="P37" s="24"/>
      <c r="Q37" s="24"/>
      <c r="R37" s="24"/>
      <c r="S37" s="75"/>
      <c r="T37" s="24"/>
      <c r="U37" s="404"/>
      <c r="V37" s="24"/>
      <c r="W37" s="19"/>
      <c r="X37" s="24"/>
      <c r="Y37" s="75"/>
      <c r="Z37" s="24"/>
      <c r="AA37" s="75"/>
      <c r="AB37" s="24"/>
      <c r="AC37" s="75"/>
      <c r="AD37" s="24"/>
      <c r="AE37" s="75"/>
    </row>
    <row r="38" spans="1:32">
      <c r="B38" s="37" t="s">
        <v>387</v>
      </c>
      <c r="C38" s="37"/>
      <c r="D38" s="8"/>
      <c r="E38" s="406">
        <v>99030</v>
      </c>
      <c r="F38" s="8"/>
      <c r="G38" s="406">
        <v>100000</v>
      </c>
      <c r="H38" s="8"/>
      <c r="I38" s="37"/>
      <c r="J38" s="8"/>
      <c r="K38" s="302" t="s">
        <v>242</v>
      </c>
      <c r="L38" s="8"/>
      <c r="M38" s="403" t="str">
        <f>IFERROR(G38*K38,"N/A")</f>
        <v>N/A</v>
      </c>
      <c r="N38" s="8"/>
      <c r="O38" s="406">
        <v>150000</v>
      </c>
      <c r="P38" s="8"/>
      <c r="Q38" s="37"/>
      <c r="R38" s="8"/>
      <c r="S38" s="302">
        <v>5</v>
      </c>
      <c r="T38" s="8"/>
      <c r="U38" s="403">
        <f>IFERROR(O38*S38,"N/A")</f>
        <v>750000</v>
      </c>
      <c r="V38" s="8"/>
      <c r="W38" s="74" t="str">
        <f>IFERROR((S38-K38)/K38,"N/A")</f>
        <v>N/A</v>
      </c>
      <c r="X38" s="8"/>
      <c r="Y38" s="302">
        <v>5</v>
      </c>
      <c r="Z38" s="8"/>
      <c r="AA38" s="302">
        <v>5</v>
      </c>
      <c r="AB38" s="8"/>
      <c r="AC38" s="302" t="s">
        <v>242</v>
      </c>
      <c r="AD38" s="8"/>
      <c r="AE38" s="302">
        <v>6</v>
      </c>
    </row>
    <row r="39" spans="1:32">
      <c r="B39" s="24"/>
      <c r="C39" s="24"/>
      <c r="D39" s="24"/>
      <c r="E39" s="407"/>
      <c r="F39" s="24"/>
      <c r="G39" s="407"/>
      <c r="H39" s="24"/>
      <c r="I39" s="24"/>
      <c r="J39" s="24"/>
      <c r="K39" s="75"/>
      <c r="L39" s="24"/>
      <c r="M39" s="404"/>
      <c r="N39" s="24"/>
      <c r="O39" s="407"/>
      <c r="P39" s="24"/>
      <c r="Q39" s="24"/>
      <c r="R39" s="24"/>
      <c r="S39" s="75"/>
      <c r="T39" s="24"/>
      <c r="U39" s="404"/>
      <c r="V39" s="24"/>
      <c r="W39" s="19"/>
      <c r="X39" s="24"/>
      <c r="Y39" s="75"/>
      <c r="Z39" s="24"/>
      <c r="AA39" s="75"/>
      <c r="AB39" s="24"/>
      <c r="AC39" s="75"/>
      <c r="AD39" s="24"/>
      <c r="AE39" s="75"/>
    </row>
    <row r="40" spans="1:32">
      <c r="B40" s="37"/>
      <c r="C40" s="37"/>
      <c r="D40" s="8"/>
      <c r="E40" s="406"/>
      <c r="F40" s="8"/>
      <c r="G40" s="406"/>
      <c r="H40" s="8"/>
      <c r="I40" s="37"/>
      <c r="J40" s="8"/>
      <c r="K40" s="73"/>
      <c r="L40" s="8"/>
      <c r="M40" s="403">
        <f>IFERROR(G40*K40,"N/A")</f>
        <v>0</v>
      </c>
      <c r="N40" s="8"/>
      <c r="O40" s="406"/>
      <c r="P40" s="8"/>
      <c r="Q40" s="37"/>
      <c r="R40" s="8"/>
      <c r="S40" s="302"/>
      <c r="T40" s="8"/>
      <c r="U40" s="403">
        <f>IFERROR(O40*S40,"N/A")</f>
        <v>0</v>
      </c>
      <c r="V40" s="8"/>
      <c r="W40" s="74" t="str">
        <f>IFERROR((S40-K40)/K40,"N/A")</f>
        <v>N/A</v>
      </c>
      <c r="X40" s="8"/>
      <c r="Y40" s="302"/>
      <c r="Z40" s="8"/>
      <c r="AA40" s="302"/>
      <c r="AB40" s="8"/>
      <c r="AC40" s="73"/>
      <c r="AD40" s="8"/>
      <c r="AE40" s="302"/>
    </row>
    <row r="41" spans="1:32">
      <c r="B41" s="24"/>
      <c r="C41" s="24"/>
      <c r="D41" s="24"/>
      <c r="E41" s="407"/>
      <c r="F41" s="24"/>
      <c r="G41" s="407"/>
      <c r="H41" s="24"/>
      <c r="I41" s="24"/>
      <c r="J41" s="24"/>
      <c r="K41" s="75"/>
      <c r="L41" s="24"/>
      <c r="M41" s="404"/>
      <c r="N41" s="24"/>
      <c r="O41" s="407"/>
      <c r="P41" s="24"/>
      <c r="Q41" s="24"/>
      <c r="R41" s="24"/>
      <c r="S41" s="75"/>
      <c r="T41" s="24"/>
      <c r="U41" s="404"/>
      <c r="V41" s="24"/>
      <c r="W41" s="19"/>
      <c r="X41" s="24"/>
      <c r="Y41" s="75"/>
      <c r="Z41" s="24"/>
      <c r="AA41" s="75"/>
      <c r="AB41" s="24"/>
      <c r="AC41" s="75"/>
      <c r="AD41" s="24"/>
      <c r="AE41" s="75"/>
    </row>
    <row r="42" spans="1:32">
      <c r="B42" s="37"/>
      <c r="C42" s="37"/>
      <c r="D42" s="8"/>
      <c r="E42" s="406"/>
      <c r="F42" s="8"/>
      <c r="G42" s="406"/>
      <c r="H42" s="8"/>
      <c r="I42" s="37"/>
      <c r="J42" s="8"/>
      <c r="K42" s="73"/>
      <c r="L42" s="8"/>
      <c r="M42" s="403">
        <f>IFERROR(G42*K42,"N/A")</f>
        <v>0</v>
      </c>
      <c r="N42" s="8"/>
      <c r="O42" s="406"/>
      <c r="P42" s="8"/>
      <c r="Q42" s="37"/>
      <c r="R42" s="8"/>
      <c r="S42" s="73"/>
      <c r="T42" s="8"/>
      <c r="U42" s="403">
        <f>IFERROR(O42*S42,"N/A")</f>
        <v>0</v>
      </c>
      <c r="V42" s="8"/>
      <c r="W42" s="74" t="str">
        <f>IFERROR((S42-K42)/K42,"N/A")</f>
        <v>N/A</v>
      </c>
      <c r="X42" s="8"/>
      <c r="Y42" s="73"/>
      <c r="Z42" s="8"/>
      <c r="AA42" s="73"/>
      <c r="AB42" s="8"/>
      <c r="AC42" s="73"/>
      <c r="AD42" s="8"/>
      <c r="AE42" s="73"/>
    </row>
    <row r="43" spans="1:32">
      <c r="B43" s="24"/>
      <c r="C43" s="24"/>
      <c r="D43" s="24"/>
      <c r="E43" s="407"/>
      <c r="F43" s="24"/>
      <c r="G43" s="407"/>
      <c r="H43" s="24"/>
      <c r="I43" s="24"/>
      <c r="J43" s="24"/>
      <c r="K43" s="75"/>
      <c r="L43" s="24"/>
      <c r="M43" s="404"/>
      <c r="N43" s="24"/>
      <c r="O43" s="407"/>
      <c r="P43" s="24"/>
      <c r="Q43" s="24"/>
      <c r="R43" s="24"/>
      <c r="S43" s="75"/>
      <c r="T43" s="24"/>
      <c r="U43" s="404"/>
      <c r="V43" s="24"/>
      <c r="W43" s="19"/>
      <c r="X43" s="24"/>
      <c r="Y43" s="75"/>
      <c r="Z43" s="24"/>
      <c r="AA43" s="75"/>
      <c r="AB43" s="24"/>
      <c r="AC43" s="75"/>
      <c r="AD43" s="24"/>
      <c r="AE43" s="75"/>
    </row>
    <row r="44" spans="1:32">
      <c r="B44" s="37"/>
      <c r="C44" s="37"/>
      <c r="D44" s="8"/>
      <c r="E44" s="406"/>
      <c r="F44" s="8"/>
      <c r="G44" s="406"/>
      <c r="H44" s="8"/>
      <c r="I44" s="37"/>
      <c r="J44" s="8"/>
      <c r="K44" s="302"/>
      <c r="L44" s="8"/>
      <c r="M44" s="403">
        <f>IFERROR(G44*K44,"N/A")</f>
        <v>0</v>
      </c>
      <c r="N44" s="8"/>
      <c r="O44" s="406"/>
      <c r="P44" s="8"/>
      <c r="Q44" s="37"/>
      <c r="R44" s="8"/>
      <c r="S44" s="302"/>
      <c r="T44" s="8"/>
      <c r="U44" s="403">
        <f>IFERROR(O44*S44,"N/A")</f>
        <v>0</v>
      </c>
      <c r="V44" s="8"/>
      <c r="W44" s="74" t="str">
        <f>IFERROR((S44-K44)/K44,"N/A")</f>
        <v>N/A</v>
      </c>
      <c r="X44" s="8"/>
      <c r="Y44" s="302"/>
      <c r="Z44" s="8"/>
      <c r="AA44" s="302"/>
      <c r="AB44" s="8"/>
      <c r="AC44" s="302"/>
      <c r="AD44" s="8"/>
      <c r="AE44" s="302"/>
    </row>
    <row r="45" spans="1:32">
      <c r="A45" s="31"/>
      <c r="B45" s="8"/>
      <c r="C45" s="8"/>
      <c r="D45" s="8"/>
      <c r="E45" s="408"/>
      <c r="F45" s="8"/>
      <c r="G45" s="408"/>
      <c r="H45" s="8"/>
      <c r="I45" s="8"/>
      <c r="J45" s="8"/>
      <c r="K45" s="303"/>
      <c r="L45" s="8"/>
      <c r="M45" s="405"/>
      <c r="N45" s="8"/>
      <c r="O45" s="408"/>
      <c r="P45" s="8"/>
      <c r="Q45" s="8"/>
      <c r="R45" s="8"/>
      <c r="S45" s="303"/>
      <c r="T45" s="8"/>
      <c r="U45" s="405"/>
      <c r="V45" s="8"/>
      <c r="W45" s="19"/>
      <c r="X45" s="8"/>
      <c r="Y45" s="303"/>
      <c r="Z45" s="8"/>
      <c r="AA45" s="303"/>
      <c r="AB45" s="8"/>
      <c r="AC45" s="303"/>
      <c r="AD45" s="8"/>
      <c r="AE45" s="303"/>
      <c r="AF45" s="31"/>
    </row>
    <row r="46" spans="1:32">
      <c r="A46" s="31"/>
      <c r="B46" s="37"/>
      <c r="C46" s="37"/>
      <c r="D46" s="8"/>
      <c r="E46" s="406"/>
      <c r="F46" s="8"/>
      <c r="G46" s="406"/>
      <c r="H46" s="8"/>
      <c r="I46" s="37"/>
      <c r="J46" s="8"/>
      <c r="K46" s="73"/>
      <c r="L46" s="8"/>
      <c r="M46" s="403">
        <f>IFERROR(G46*K46,"N/A")</f>
        <v>0</v>
      </c>
      <c r="N46" s="8"/>
      <c r="O46" s="406"/>
      <c r="P46" s="8"/>
      <c r="Q46" s="37"/>
      <c r="R46" s="8"/>
      <c r="S46" s="302"/>
      <c r="T46" s="8"/>
      <c r="U46" s="403">
        <f>IFERROR(O46*S46,"N/A")</f>
        <v>0</v>
      </c>
      <c r="V46" s="8"/>
      <c r="W46" s="74" t="str">
        <f>IFERROR((S46-K46)/K46,"N/A")</f>
        <v>N/A</v>
      </c>
      <c r="X46" s="8"/>
      <c r="Y46" s="302"/>
      <c r="Z46" s="8"/>
      <c r="AA46" s="302"/>
      <c r="AB46" s="8"/>
      <c r="AC46" s="73"/>
      <c r="AD46" s="8"/>
      <c r="AE46" s="302"/>
      <c r="AF46" s="31"/>
    </row>
    <row r="47" spans="1:32">
      <c r="A47" s="31"/>
      <c r="B47" s="24"/>
      <c r="C47" s="24"/>
      <c r="D47" s="24"/>
      <c r="E47" s="407"/>
      <c r="F47" s="24"/>
      <c r="G47" s="407"/>
      <c r="H47" s="24"/>
      <c r="I47" s="24"/>
      <c r="J47" s="24"/>
      <c r="K47" s="75"/>
      <c r="L47" s="24"/>
      <c r="M47" s="404"/>
      <c r="N47" s="24"/>
      <c r="O47" s="407"/>
      <c r="P47" s="24"/>
      <c r="Q47" s="24"/>
      <c r="R47" s="24"/>
      <c r="S47" s="75"/>
      <c r="T47" s="24"/>
      <c r="U47" s="404"/>
      <c r="V47" s="24"/>
      <c r="W47" s="19"/>
      <c r="X47" s="24"/>
      <c r="Y47" s="75"/>
      <c r="Z47" s="24"/>
      <c r="AA47" s="75"/>
      <c r="AB47" s="24"/>
      <c r="AC47" s="75"/>
      <c r="AD47" s="24"/>
      <c r="AE47" s="75"/>
      <c r="AF47" s="31"/>
    </row>
    <row r="48" spans="1:32">
      <c r="A48" s="31"/>
      <c r="B48" s="37"/>
      <c r="C48" s="37"/>
      <c r="D48" s="8"/>
      <c r="E48" s="406"/>
      <c r="F48" s="8"/>
      <c r="G48" s="406"/>
      <c r="H48" s="8"/>
      <c r="I48" s="37"/>
      <c r="J48" s="8"/>
      <c r="K48" s="305"/>
      <c r="L48" s="8"/>
      <c r="M48" s="403">
        <f>IFERROR(G48*K48,"N/A")</f>
        <v>0</v>
      </c>
      <c r="N48" s="8"/>
      <c r="O48" s="406"/>
      <c r="P48" s="8"/>
      <c r="Q48" s="37"/>
      <c r="R48" s="8"/>
      <c r="S48" s="306"/>
      <c r="T48" s="8"/>
      <c r="U48" s="403">
        <f>IFERROR(O48*S48,"N/A")</f>
        <v>0</v>
      </c>
      <c r="V48" s="8"/>
      <c r="W48" s="74" t="str">
        <f>IFERROR((S48-K48)/K48,"N/A")</f>
        <v>N/A</v>
      </c>
      <c r="X48" s="8"/>
      <c r="Y48" s="306"/>
      <c r="Z48" s="8"/>
      <c r="AA48" s="306"/>
      <c r="AB48" s="8"/>
      <c r="AC48" s="305"/>
      <c r="AD48" s="8"/>
      <c r="AE48" s="306"/>
      <c r="AF48" s="31"/>
    </row>
    <row r="49" spans="1:32">
      <c r="A49" s="31"/>
      <c r="B49" s="24"/>
      <c r="C49" s="24"/>
      <c r="D49" s="24"/>
      <c r="E49" s="407"/>
      <c r="F49" s="24"/>
      <c r="G49" s="407"/>
      <c r="H49" s="24"/>
      <c r="I49" s="24"/>
      <c r="J49" s="24"/>
      <c r="K49" s="75"/>
      <c r="L49" s="24"/>
      <c r="M49" s="404"/>
      <c r="N49" s="24"/>
      <c r="O49" s="407"/>
      <c r="P49" s="24"/>
      <c r="Q49" s="24"/>
      <c r="R49" s="24"/>
      <c r="S49" s="75"/>
      <c r="T49" s="24"/>
      <c r="U49" s="404"/>
      <c r="V49" s="24"/>
      <c r="W49" s="19"/>
      <c r="X49" s="24"/>
      <c r="Y49" s="75"/>
      <c r="Z49" s="24"/>
      <c r="AA49" s="75"/>
      <c r="AB49" s="24"/>
      <c r="AC49" s="75"/>
      <c r="AD49" s="24"/>
      <c r="AE49" s="75"/>
      <c r="AF49" s="31"/>
    </row>
    <row r="50" spans="1:32">
      <c r="A50" s="31"/>
      <c r="B50" s="37"/>
      <c r="C50" s="37"/>
      <c r="D50" s="8"/>
      <c r="E50" s="406"/>
      <c r="F50" s="8"/>
      <c r="G50" s="406"/>
      <c r="H50" s="8"/>
      <c r="I50" s="37"/>
      <c r="J50" s="8"/>
      <c r="K50" s="73"/>
      <c r="L50" s="8"/>
      <c r="M50" s="403">
        <f>IFERROR(G50*K50,"N/A")</f>
        <v>0</v>
      </c>
      <c r="N50" s="8"/>
      <c r="O50" s="406"/>
      <c r="P50" s="8"/>
      <c r="Q50" s="37"/>
      <c r="R50" s="8"/>
      <c r="S50" s="73"/>
      <c r="T50" s="8"/>
      <c r="U50" s="403">
        <f>IFERROR(O50*S50,"N/A")</f>
        <v>0</v>
      </c>
      <c r="V50" s="8"/>
      <c r="W50" s="74" t="str">
        <f>IFERROR((S50-K50)/K50,"N/A")</f>
        <v>N/A</v>
      </c>
      <c r="X50" s="8"/>
      <c r="Y50" s="73"/>
      <c r="Z50" s="8"/>
      <c r="AA50" s="73"/>
      <c r="AB50" s="8"/>
      <c r="AC50" s="73"/>
      <c r="AD50" s="8"/>
      <c r="AE50" s="73"/>
      <c r="AF50" s="31"/>
    </row>
    <row r="51" spans="1:32">
      <c r="A51" s="31"/>
      <c r="B51" s="24"/>
      <c r="C51" s="24"/>
      <c r="D51" s="24"/>
      <c r="E51" s="407"/>
      <c r="F51" s="24"/>
      <c r="G51" s="407"/>
      <c r="H51" s="24"/>
      <c r="I51" s="24"/>
      <c r="J51" s="24"/>
      <c r="K51" s="75"/>
      <c r="L51" s="24"/>
      <c r="M51" s="404"/>
      <c r="N51" s="24"/>
      <c r="O51" s="407"/>
      <c r="P51" s="24"/>
      <c r="Q51" s="24"/>
      <c r="R51" s="24"/>
      <c r="S51" s="75"/>
      <c r="T51" s="24"/>
      <c r="U51" s="404"/>
      <c r="V51" s="24"/>
      <c r="W51" s="19"/>
      <c r="X51" s="24"/>
      <c r="Y51" s="75"/>
      <c r="Z51" s="24"/>
      <c r="AA51" s="75"/>
      <c r="AB51" s="24"/>
      <c r="AC51" s="75"/>
      <c r="AD51" s="24"/>
      <c r="AE51" s="75"/>
      <c r="AF51" s="31"/>
    </row>
    <row r="52" spans="1:32">
      <c r="A52" s="31"/>
      <c r="B52" s="37"/>
      <c r="C52" s="37"/>
      <c r="D52" s="8"/>
      <c r="E52" s="406"/>
      <c r="F52" s="8"/>
      <c r="G52" s="406"/>
      <c r="H52" s="8"/>
      <c r="I52" s="37"/>
      <c r="J52" s="8"/>
      <c r="K52" s="302"/>
      <c r="L52" s="8"/>
      <c r="M52" s="403">
        <f>IFERROR(G52*K52,"N/A")</f>
        <v>0</v>
      </c>
      <c r="N52" s="8"/>
      <c r="O52" s="406"/>
      <c r="P52" s="8"/>
      <c r="Q52" s="37"/>
      <c r="R52" s="8"/>
      <c r="S52" s="302"/>
      <c r="T52" s="8"/>
      <c r="U52" s="403">
        <f>IFERROR(O52*S52,"N/A")</f>
        <v>0</v>
      </c>
      <c r="V52" s="8"/>
      <c r="W52" s="74" t="str">
        <f>IFERROR((S52-K52)/K52,"N/A")</f>
        <v>N/A</v>
      </c>
      <c r="X52" s="8"/>
      <c r="Y52" s="302"/>
      <c r="Z52" s="8"/>
      <c r="AA52" s="302"/>
      <c r="AB52" s="8"/>
      <c r="AC52" s="302"/>
      <c r="AD52" s="8"/>
      <c r="AE52" s="302"/>
      <c r="AF52" s="31"/>
    </row>
    <row r="53" spans="1:32">
      <c r="A53" s="31"/>
      <c r="B53" s="8"/>
      <c r="C53" s="8"/>
      <c r="D53" s="8"/>
      <c r="E53" s="408"/>
      <c r="F53" s="8"/>
      <c r="G53" s="408"/>
      <c r="H53" s="8"/>
      <c r="I53" s="8"/>
      <c r="J53" s="8"/>
      <c r="K53" s="303"/>
      <c r="L53" s="8"/>
      <c r="M53" s="8"/>
      <c r="N53" s="8"/>
      <c r="O53" s="408"/>
      <c r="P53" s="8"/>
      <c r="Q53" s="8"/>
      <c r="R53" s="8"/>
      <c r="S53" s="303"/>
      <c r="T53" s="8"/>
      <c r="U53" s="8"/>
      <c r="V53" s="8"/>
      <c r="W53" s="76"/>
      <c r="X53" s="8"/>
      <c r="Y53" s="8"/>
      <c r="Z53" s="8"/>
      <c r="AA53" s="8"/>
      <c r="AB53" s="8"/>
      <c r="AC53" s="303"/>
      <c r="AD53" s="8"/>
      <c r="AE53" s="303"/>
      <c r="AF53" s="31"/>
    </row>
    <row r="54" spans="1:32">
      <c r="A54" s="31"/>
      <c r="B54" s="8"/>
      <c r="C54" s="8"/>
      <c r="D54" s="8"/>
      <c r="E54" s="408"/>
      <c r="F54" s="8"/>
      <c r="G54" s="408"/>
      <c r="H54" s="8"/>
      <c r="I54" s="8"/>
      <c r="J54" s="8"/>
      <c r="K54" s="559" t="s">
        <v>132</v>
      </c>
      <c r="L54" s="8"/>
      <c r="M54" s="558">
        <f>SUM(M26:M53)</f>
        <v>4206400</v>
      </c>
      <c r="N54" s="8"/>
      <c r="O54" s="408"/>
      <c r="P54" s="8"/>
      <c r="Q54" s="8"/>
      <c r="R54" s="8"/>
      <c r="S54" s="559" t="s">
        <v>132</v>
      </c>
      <c r="T54" s="8"/>
      <c r="U54" s="558">
        <f>SUM(U26:U53)</f>
        <v>4967700</v>
      </c>
      <c r="V54" s="8"/>
      <c r="W54" s="76"/>
      <c r="X54" s="8"/>
      <c r="Y54" s="8"/>
      <c r="Z54" s="8"/>
      <c r="AA54" s="8"/>
      <c r="AB54" s="8"/>
      <c r="AC54" s="303"/>
      <c r="AD54" s="8"/>
      <c r="AE54" s="303"/>
      <c r="AF54" s="31"/>
    </row>
    <row r="55" spans="1:32">
      <c r="A55" s="31"/>
      <c r="B55" s="8"/>
      <c r="C55" s="8"/>
      <c r="D55" s="8"/>
      <c r="E55" s="408"/>
      <c r="F55" s="8"/>
      <c r="G55" s="408"/>
      <c r="H55" s="8"/>
      <c r="I55" s="8"/>
      <c r="J55" s="8"/>
      <c r="K55" s="303"/>
      <c r="L55" s="8"/>
      <c r="M55" s="8"/>
      <c r="N55" s="8"/>
      <c r="O55" s="408"/>
      <c r="P55" s="8"/>
      <c r="Q55" s="8"/>
      <c r="R55" s="8"/>
      <c r="S55" s="303"/>
      <c r="T55" s="8"/>
      <c r="U55" s="31"/>
      <c r="V55" s="8"/>
      <c r="W55" s="76"/>
      <c r="X55" s="8"/>
      <c r="Y55" s="8"/>
      <c r="Z55" s="8"/>
      <c r="AA55" s="8"/>
      <c r="AB55" s="8"/>
      <c r="AC55" s="303"/>
      <c r="AD55" s="8"/>
      <c r="AE55" s="303"/>
      <c r="AF55" s="31"/>
    </row>
    <row r="56" spans="1:32">
      <c r="A56" s="31"/>
      <c r="B56" s="8"/>
      <c r="C56" s="8"/>
      <c r="D56" s="8"/>
      <c r="E56" s="408"/>
      <c r="F56" s="8"/>
      <c r="G56" s="408"/>
      <c r="H56" s="8"/>
      <c r="I56" s="8"/>
      <c r="J56" s="8"/>
      <c r="K56" s="303"/>
      <c r="L56" s="8"/>
      <c r="M56" s="8"/>
      <c r="N56" s="8"/>
      <c r="O56" s="408"/>
      <c r="P56" s="8"/>
      <c r="Q56" s="8"/>
      <c r="R56" s="8"/>
      <c r="S56" s="303"/>
      <c r="T56" s="8"/>
      <c r="U56" s="31"/>
      <c r="V56" s="8"/>
      <c r="W56" s="76"/>
      <c r="X56" s="8"/>
      <c r="Y56" s="8"/>
      <c r="Z56" s="8"/>
      <c r="AA56" s="8"/>
      <c r="AB56" s="8"/>
      <c r="AC56" s="303"/>
      <c r="AD56" s="8"/>
      <c r="AE56" s="303"/>
      <c r="AF56" s="31"/>
    </row>
    <row r="57" spans="1:32">
      <c r="A57" s="31"/>
      <c r="B57" s="8"/>
      <c r="C57" s="8"/>
      <c r="D57" s="8"/>
      <c r="E57" s="408"/>
      <c r="F57" s="8"/>
      <c r="G57" s="408"/>
      <c r="H57" s="8"/>
      <c r="I57" s="8"/>
      <c r="J57" s="8"/>
      <c r="K57" s="303"/>
      <c r="L57" s="8"/>
      <c r="M57" s="8"/>
      <c r="N57" s="8"/>
      <c r="O57" s="408"/>
      <c r="P57" s="8"/>
      <c r="Q57" s="8"/>
      <c r="R57" s="8"/>
      <c r="S57" s="303"/>
      <c r="T57" s="8"/>
      <c r="U57" s="31"/>
      <c r="V57" s="8"/>
      <c r="W57" s="76"/>
      <c r="X57" s="8"/>
      <c r="Y57" s="8"/>
      <c r="Z57" s="8"/>
      <c r="AA57" s="8"/>
      <c r="AB57" s="8"/>
      <c r="AC57" s="303"/>
      <c r="AD57" s="8"/>
      <c r="AE57" s="303"/>
      <c r="AF57" s="31"/>
    </row>
    <row r="58" spans="1:32">
      <c r="A58" s="31" t="s">
        <v>416</v>
      </c>
      <c r="B58" s="8"/>
      <c r="C58" s="8"/>
      <c r="D58" s="8"/>
      <c r="E58" s="8"/>
      <c r="F58" s="8"/>
      <c r="G58" s="8"/>
      <c r="H58" s="8"/>
      <c r="I58" s="8"/>
      <c r="J58" s="8"/>
      <c r="K58" s="303"/>
      <c r="L58" s="8"/>
      <c r="M58" s="8"/>
      <c r="N58" s="8"/>
      <c r="O58" s="8"/>
      <c r="P58" s="8"/>
      <c r="Q58" s="8"/>
      <c r="R58" s="8"/>
      <c r="S58" s="303"/>
      <c r="T58" s="8"/>
      <c r="U58" s="31"/>
      <c r="V58" s="8"/>
      <c r="W58" s="76"/>
      <c r="X58" s="8"/>
      <c r="Y58" s="8"/>
      <c r="Z58" s="8"/>
      <c r="AA58" s="8"/>
      <c r="AB58" s="8"/>
      <c r="AC58" s="303"/>
      <c r="AD58" s="8"/>
      <c r="AE58" s="303"/>
      <c r="AF58" s="31"/>
    </row>
    <row r="59" spans="1:32">
      <c r="A59" s="31"/>
      <c r="B59" s="8"/>
      <c r="C59" s="8"/>
      <c r="D59" s="8"/>
      <c r="E59" s="8"/>
      <c r="F59" s="8"/>
      <c r="G59" s="8"/>
      <c r="H59" s="8"/>
      <c r="I59" s="8"/>
      <c r="J59" s="8"/>
      <c r="K59" s="31"/>
      <c r="L59" s="8"/>
      <c r="M59" s="8"/>
      <c r="N59" s="8"/>
      <c r="O59" s="8"/>
      <c r="P59" s="8"/>
      <c r="Q59" s="8"/>
      <c r="R59" s="8"/>
      <c r="S59" s="31"/>
      <c r="T59" s="8"/>
      <c r="U59" s="31"/>
      <c r="V59" s="8"/>
      <c r="W59" s="76"/>
      <c r="X59" s="8"/>
      <c r="Y59" s="8"/>
      <c r="Z59" s="8"/>
      <c r="AA59" s="8"/>
      <c r="AB59" s="8"/>
      <c r="AC59" s="31"/>
      <c r="AD59" s="8"/>
      <c r="AE59" s="31"/>
      <c r="AF59" s="31"/>
    </row>
    <row r="60" spans="1:32">
      <c r="A60" s="31"/>
      <c r="B60" s="8"/>
      <c r="C60" s="8"/>
      <c r="D60" s="8"/>
      <c r="E60" s="8"/>
      <c r="F60" s="8"/>
      <c r="G60" s="8"/>
      <c r="H60" s="8"/>
      <c r="I60" s="8"/>
      <c r="J60" s="8"/>
      <c r="K60" s="303"/>
      <c r="L60" s="8"/>
      <c r="M60" s="8"/>
      <c r="N60" s="8"/>
      <c r="O60" s="8"/>
      <c r="P60" s="8"/>
      <c r="Q60" s="8"/>
      <c r="R60" s="8"/>
      <c r="S60" s="304"/>
      <c r="T60" s="8"/>
      <c r="U60" s="31"/>
      <c r="V60" s="8"/>
      <c r="W60" s="76"/>
      <c r="X60" s="8"/>
      <c r="Y60" s="8"/>
      <c r="Z60" s="8"/>
      <c r="AA60" s="8"/>
      <c r="AB60" s="8"/>
      <c r="AC60" s="76"/>
      <c r="AD60" s="8"/>
      <c r="AF60" s="31"/>
    </row>
    <row r="61" spans="1:32">
      <c r="A61" s="31"/>
      <c r="B61" s="8"/>
      <c r="C61" s="8"/>
      <c r="D61" s="8"/>
      <c r="E61" s="8"/>
      <c r="F61" s="8"/>
      <c r="G61" s="8"/>
      <c r="H61" s="8"/>
      <c r="I61" s="8"/>
      <c r="J61" s="8"/>
      <c r="K61" s="303"/>
      <c r="L61" s="8"/>
      <c r="M61" s="8"/>
      <c r="N61" s="8"/>
      <c r="O61" s="8"/>
      <c r="P61" s="8"/>
      <c r="Q61" s="8"/>
      <c r="R61" s="8"/>
      <c r="S61" s="304"/>
      <c r="T61" s="8"/>
      <c r="U61" s="31"/>
      <c r="V61" s="8"/>
      <c r="W61" s="17"/>
      <c r="X61" s="8"/>
      <c r="Y61" s="8"/>
      <c r="Z61" s="8"/>
      <c r="AA61" s="8"/>
      <c r="AB61" s="8"/>
      <c r="AC61" s="17"/>
      <c r="AD61" s="8"/>
      <c r="AF61" s="31"/>
    </row>
    <row r="62" spans="1:32">
      <c r="A62" s="31"/>
      <c r="B62" s="8"/>
      <c r="C62" s="8"/>
      <c r="D62" s="8"/>
      <c r="E62" s="8"/>
      <c r="F62" s="8"/>
      <c r="G62" s="8"/>
      <c r="H62" s="8"/>
      <c r="I62" s="8"/>
      <c r="J62" s="8"/>
      <c r="K62" s="303"/>
      <c r="L62" s="8"/>
      <c r="M62" s="8"/>
      <c r="N62" s="8"/>
      <c r="O62" s="8"/>
      <c r="P62" s="8"/>
      <c r="Q62" s="8"/>
      <c r="R62" s="8"/>
      <c r="S62" s="304"/>
      <c r="T62" s="8"/>
      <c r="U62" s="31"/>
      <c r="V62" s="8"/>
      <c r="W62" s="31"/>
      <c r="X62" s="8"/>
      <c r="Y62" s="8"/>
      <c r="Z62" s="8"/>
      <c r="AA62" s="8"/>
      <c r="AB62" s="8"/>
      <c r="AC62" s="31"/>
      <c r="AD62" s="8"/>
      <c r="AE62" s="17"/>
      <c r="AF62" s="31"/>
    </row>
    <row r="63" spans="1:3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8"/>
      <c r="L63" s="31"/>
      <c r="M63" s="31"/>
      <c r="N63" s="31"/>
      <c r="O63" s="31"/>
      <c r="P63" s="31"/>
      <c r="Q63" s="31"/>
      <c r="R63" s="31"/>
      <c r="S63" s="304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17"/>
      <c r="AF63" s="31"/>
    </row>
    <row r="64" spans="1:32">
      <c r="S64" s="301"/>
    </row>
    <row r="65" spans="19:19">
      <c r="S65" s="301"/>
    </row>
    <row r="66" spans="19:19">
      <c r="S66" s="301"/>
    </row>
    <row r="67" spans="19:19">
      <c r="S67" s="301"/>
    </row>
    <row r="68" spans="19:19">
      <c r="S68" s="301"/>
    </row>
  </sheetData>
  <mergeCells count="20">
    <mergeCell ref="U18:U21"/>
    <mergeCell ref="AC12:AE12"/>
    <mergeCell ref="G18:G21"/>
    <mergeCell ref="O18:O21"/>
    <mergeCell ref="I18:I21"/>
    <mergeCell ref="G16:M16"/>
    <mergeCell ref="O16:U16"/>
    <mergeCell ref="S18:S21"/>
    <mergeCell ref="K18:K21"/>
    <mergeCell ref="Y18:Y21"/>
    <mergeCell ref="AA18:AA21"/>
    <mergeCell ref="G12:AA12"/>
    <mergeCell ref="Y14:AA14"/>
    <mergeCell ref="B18:C18"/>
    <mergeCell ref="B19:C19"/>
    <mergeCell ref="B20:C20"/>
    <mergeCell ref="B21:C21"/>
    <mergeCell ref="Q18:Q21"/>
    <mergeCell ref="M18:M21"/>
    <mergeCell ref="E18:E21"/>
  </mergeCells>
  <pageMargins left="0" right="0" top="0.75" bottom="0.75" header="0.3" footer="0.3"/>
  <pageSetup paperSize="17" scale="78" orientation="landscape" r:id="rId1"/>
  <ignoredErrors>
    <ignoredError sqref="M26 M28:M52 U26:U54 M5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M26" sqref="M26"/>
    </sheetView>
  </sheetViews>
  <sheetFormatPr defaultRowHeight="12.75"/>
  <cols>
    <col min="10" max="10" width="12.85546875" customWidth="1"/>
    <col min="11" max="11" width="13.28515625" customWidth="1"/>
  </cols>
  <sheetData>
    <row r="1" spans="1:11">
      <c r="A1" s="70" t="s">
        <v>209</v>
      </c>
      <c r="B1" s="4"/>
      <c r="C1" s="4"/>
      <c r="D1" s="4"/>
      <c r="E1" s="4"/>
      <c r="G1" s="4"/>
      <c r="H1" s="4"/>
      <c r="I1" s="4"/>
      <c r="J1" s="4"/>
      <c r="K1" s="4"/>
    </row>
    <row r="2" spans="1:11">
      <c r="A2" s="70" t="s">
        <v>210</v>
      </c>
      <c r="B2" s="4"/>
      <c r="C2" s="4"/>
      <c r="D2" s="4"/>
      <c r="E2" s="4"/>
      <c r="G2" s="4"/>
      <c r="H2" s="4"/>
      <c r="I2" s="4"/>
      <c r="J2" s="4"/>
      <c r="K2" s="4"/>
    </row>
    <row r="3" spans="1:11">
      <c r="A3" s="115"/>
      <c r="B3" s="6"/>
      <c r="C3" s="6"/>
      <c r="D3" s="6"/>
      <c r="E3" s="6"/>
      <c r="G3" s="6"/>
      <c r="H3" s="6"/>
      <c r="I3" s="6"/>
      <c r="J3" s="6"/>
      <c r="K3" s="6"/>
    </row>
    <row r="4" spans="1:11" ht="23.25">
      <c r="A4" s="409" t="s">
        <v>247</v>
      </c>
      <c r="B4" s="117"/>
      <c r="C4" s="117"/>
      <c r="D4" s="118"/>
      <c r="E4" s="118"/>
      <c r="F4" s="118"/>
      <c r="G4" s="118"/>
      <c r="H4" s="118"/>
      <c r="I4" s="118"/>
      <c r="J4" s="118"/>
      <c r="K4" s="117"/>
    </row>
    <row r="5" spans="1:11" ht="18">
      <c r="A5" s="119" t="s">
        <v>248</v>
      </c>
      <c r="B5" s="120"/>
      <c r="C5" s="120"/>
      <c r="D5" s="121"/>
      <c r="E5" s="118"/>
      <c r="F5" s="120"/>
      <c r="G5" s="120"/>
      <c r="H5" s="120"/>
      <c r="I5" s="120"/>
      <c r="J5" s="120"/>
      <c r="K5" s="120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">
      <c r="A8" s="419" t="s">
        <v>102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125" customFormat="1" ht="25.5">
      <c r="H9" s="125" t="s">
        <v>103</v>
      </c>
      <c r="J9" s="467" t="s">
        <v>303</v>
      </c>
      <c r="K9" s="467" t="s">
        <v>304</v>
      </c>
    </row>
    <row r="10" spans="1:1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>
      <c r="A12" s="122" t="s">
        <v>104</v>
      </c>
      <c r="B12" s="47"/>
      <c r="C12" s="47"/>
      <c r="D12" s="47"/>
      <c r="E12" s="47"/>
      <c r="F12" s="47"/>
      <c r="G12" s="47"/>
      <c r="H12" s="47" t="s">
        <v>105</v>
      </c>
      <c r="I12" s="47"/>
      <c r="J12" s="412">
        <v>2088</v>
      </c>
      <c r="K12" s="412">
        <v>2088</v>
      </c>
    </row>
    <row r="13" spans="1:11">
      <c r="A13" s="47"/>
      <c r="B13" s="47"/>
      <c r="C13" s="47"/>
      <c r="D13" s="47"/>
      <c r="E13" s="47"/>
      <c r="F13" s="47"/>
      <c r="G13" s="47"/>
      <c r="H13" s="47"/>
      <c r="I13" s="47"/>
      <c r="J13" s="413"/>
      <c r="K13" s="413"/>
    </row>
    <row r="14" spans="1:11">
      <c r="A14" s="47" t="s">
        <v>106</v>
      </c>
      <c r="B14" s="47"/>
      <c r="C14" s="47"/>
      <c r="D14" s="47"/>
      <c r="E14" s="47"/>
      <c r="F14" s="47"/>
      <c r="G14" s="47"/>
      <c r="H14" s="47"/>
      <c r="I14" s="47"/>
      <c r="J14" s="413"/>
      <c r="K14" s="413"/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  <c r="J15" s="413"/>
      <c r="K15" s="413"/>
    </row>
    <row r="16" spans="1:11">
      <c r="A16" s="47"/>
      <c r="B16" s="47" t="s">
        <v>107</v>
      </c>
      <c r="C16" s="47"/>
      <c r="D16" s="47"/>
      <c r="E16" s="47"/>
      <c r="F16" s="47"/>
      <c r="G16" s="47"/>
      <c r="H16" s="309" t="s">
        <v>373</v>
      </c>
      <c r="I16" s="47"/>
      <c r="J16" s="414">
        <v>104</v>
      </c>
      <c r="K16" s="414">
        <v>104</v>
      </c>
    </row>
    <row r="17" spans="1:11">
      <c r="A17" s="47"/>
      <c r="B17" s="47" t="s">
        <v>109</v>
      </c>
      <c r="C17" s="47"/>
      <c r="D17" s="47"/>
      <c r="E17" s="47"/>
      <c r="F17" s="47"/>
      <c r="G17" s="47"/>
      <c r="H17" s="47" t="s">
        <v>110</v>
      </c>
      <c r="I17" s="47"/>
      <c r="J17" s="415">
        <v>144</v>
      </c>
      <c r="K17" s="415">
        <v>144</v>
      </c>
    </row>
    <row r="18" spans="1:11">
      <c r="A18" s="47"/>
      <c r="B18" s="47" t="s">
        <v>111</v>
      </c>
      <c r="C18" s="47"/>
      <c r="D18" s="47"/>
      <c r="E18" s="123"/>
      <c r="F18" s="47"/>
      <c r="G18" s="47"/>
      <c r="H18" s="47" t="s">
        <v>108</v>
      </c>
      <c r="I18" s="47"/>
      <c r="J18" s="416">
        <v>96</v>
      </c>
      <c r="K18" s="416">
        <v>96</v>
      </c>
    </row>
    <row r="19" spans="1:11">
      <c r="A19" s="47"/>
      <c r="B19" s="47" t="s">
        <v>112</v>
      </c>
      <c r="C19" s="47"/>
      <c r="D19" s="47"/>
      <c r="E19" s="47"/>
      <c r="F19" s="47"/>
      <c r="G19" s="47"/>
      <c r="H19" s="47"/>
      <c r="I19" s="47"/>
      <c r="J19" s="415">
        <v>100</v>
      </c>
      <c r="K19" s="415">
        <v>100</v>
      </c>
    </row>
    <row r="20" spans="1:11">
      <c r="A20" s="47"/>
      <c r="B20" s="47"/>
      <c r="C20" s="47"/>
      <c r="D20" s="47"/>
      <c r="E20" s="47"/>
      <c r="F20" s="47"/>
      <c r="G20" s="47"/>
      <c r="H20" s="47"/>
      <c r="I20" s="47"/>
      <c r="J20" s="413"/>
      <c r="K20" s="413"/>
    </row>
    <row r="21" spans="1:11">
      <c r="A21" s="47"/>
      <c r="B21" s="47"/>
      <c r="C21" s="47"/>
      <c r="D21" s="47"/>
      <c r="E21" s="47"/>
      <c r="F21" s="47"/>
      <c r="G21" s="47"/>
      <c r="H21" s="47"/>
      <c r="I21" s="47"/>
      <c r="J21" s="413"/>
      <c r="K21" s="413"/>
    </row>
    <row r="22" spans="1:11">
      <c r="A22" s="47"/>
      <c r="B22" s="47"/>
      <c r="C22" s="47"/>
      <c r="D22" s="47"/>
      <c r="E22" s="47"/>
      <c r="F22" s="124" t="s">
        <v>113</v>
      </c>
      <c r="G22" s="47"/>
      <c r="H22" s="47"/>
      <c r="I22" s="47"/>
      <c r="J22" s="417">
        <f>SUM(J16:J21)</f>
        <v>444</v>
      </c>
      <c r="K22" s="417">
        <f>SUM(K16:K21)</f>
        <v>444</v>
      </c>
    </row>
    <row r="23" spans="1:11">
      <c r="A23" s="47"/>
      <c r="B23" s="47"/>
      <c r="C23" s="47"/>
      <c r="D23" s="47"/>
      <c r="E23" s="47"/>
      <c r="F23" s="47"/>
      <c r="G23" s="47"/>
      <c r="H23" s="47"/>
      <c r="I23" s="47"/>
      <c r="J23" s="413"/>
      <c r="K23" s="413"/>
    </row>
    <row r="24" spans="1:11">
      <c r="A24" s="47" t="s">
        <v>114</v>
      </c>
      <c r="B24" s="47"/>
      <c r="C24" s="47"/>
      <c r="D24" s="47"/>
      <c r="E24" s="47"/>
      <c r="F24" s="47"/>
      <c r="G24" s="47"/>
      <c r="H24" s="47"/>
      <c r="I24" s="47"/>
      <c r="J24" s="412">
        <v>140</v>
      </c>
      <c r="K24" s="412">
        <v>120</v>
      </c>
    </row>
    <row r="25" spans="1:11">
      <c r="A25" s="47" t="s">
        <v>115</v>
      </c>
      <c r="C25" s="47"/>
      <c r="D25" s="47"/>
      <c r="E25" s="47"/>
      <c r="F25" s="47"/>
      <c r="G25" s="47"/>
      <c r="H25" s="47"/>
      <c r="I25" s="47"/>
      <c r="J25" s="413"/>
      <c r="K25" s="413"/>
    </row>
    <row r="26" spans="1:11">
      <c r="A26" s="47"/>
      <c r="B26" s="47"/>
      <c r="C26" s="47"/>
      <c r="D26" s="47"/>
      <c r="E26" s="47"/>
      <c r="F26" s="47"/>
      <c r="G26" s="47"/>
      <c r="H26" s="47"/>
      <c r="I26" s="47"/>
      <c r="J26" s="413"/>
      <c r="K26" s="413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  <c r="J27" s="413"/>
      <c r="K27" s="413"/>
    </row>
    <row r="28" spans="1:11">
      <c r="A28" s="309" t="s">
        <v>393</v>
      </c>
      <c r="B28" s="47"/>
      <c r="C28" s="47"/>
      <c r="D28" s="47"/>
      <c r="E28" s="47"/>
      <c r="F28" s="124"/>
      <c r="G28" s="47"/>
      <c r="H28" s="47"/>
      <c r="I28" s="47"/>
      <c r="J28" s="412">
        <v>-50</v>
      </c>
      <c r="K28" s="412">
        <v>-50</v>
      </c>
    </row>
    <row r="29" spans="1:11">
      <c r="A29" s="47"/>
      <c r="B29" s="47"/>
      <c r="C29" s="47"/>
      <c r="D29" s="47"/>
      <c r="E29" s="47"/>
      <c r="F29" s="124"/>
      <c r="G29" s="47"/>
      <c r="H29" s="47"/>
      <c r="I29" s="47"/>
      <c r="J29" s="557"/>
      <c r="K29" s="557"/>
    </row>
    <row r="30" spans="1:11">
      <c r="A30" s="47"/>
      <c r="B30" s="47"/>
      <c r="C30" s="47"/>
      <c r="D30" s="47"/>
      <c r="E30" s="47"/>
      <c r="F30" s="124"/>
      <c r="G30" s="47"/>
      <c r="H30" s="47"/>
      <c r="I30" s="47"/>
      <c r="J30" s="557"/>
      <c r="K30" s="557"/>
    </row>
    <row r="31" spans="1:11">
      <c r="A31" s="47"/>
      <c r="B31" s="47"/>
      <c r="C31" s="47"/>
      <c r="D31" s="47"/>
      <c r="E31" s="47"/>
      <c r="F31" s="47"/>
      <c r="G31" s="47"/>
      <c r="H31" s="47"/>
      <c r="I31" s="47"/>
      <c r="J31" s="413"/>
      <c r="K31" s="413"/>
    </row>
    <row r="32" spans="1:11">
      <c r="A32" s="47"/>
      <c r="B32" s="47"/>
      <c r="C32" s="47"/>
      <c r="D32" s="47"/>
      <c r="E32" s="47"/>
      <c r="F32" s="124" t="s">
        <v>392</v>
      </c>
      <c r="G32" s="47"/>
      <c r="H32" s="47"/>
      <c r="I32" s="47"/>
      <c r="J32" s="417">
        <f>J22+J28+J24</f>
        <v>534</v>
      </c>
      <c r="K32" s="417">
        <f>K22+K28+K24</f>
        <v>514</v>
      </c>
    </row>
    <row r="33" spans="1:11">
      <c r="A33" s="47" t="s">
        <v>116</v>
      </c>
      <c r="B33" s="47"/>
      <c r="C33" s="47"/>
      <c r="D33" s="47"/>
      <c r="E33" s="47"/>
      <c r="F33" s="47"/>
      <c r="G33" s="47"/>
      <c r="H33" s="47"/>
      <c r="I33" s="47"/>
      <c r="J33" s="413"/>
      <c r="K33" s="413"/>
    </row>
    <row r="34" spans="1:11">
      <c r="A34" s="125" t="s">
        <v>117</v>
      </c>
      <c r="B34" s="47"/>
      <c r="C34" s="47"/>
      <c r="D34" s="47"/>
      <c r="E34" s="47"/>
      <c r="F34" s="47"/>
      <c r="G34" s="47"/>
      <c r="H34" s="47"/>
      <c r="I34" s="47"/>
      <c r="J34" s="418">
        <f>J12-J32</f>
        <v>1554</v>
      </c>
      <c r="K34" s="418">
        <f>K12-K32</f>
        <v>1574</v>
      </c>
    </row>
    <row r="35" spans="1:11">
      <c r="A35" s="309" t="s">
        <v>305</v>
      </c>
      <c r="B35" s="47"/>
      <c r="C35" s="47"/>
      <c r="D35" s="47"/>
      <c r="E35" s="47"/>
      <c r="F35" s="47"/>
      <c r="G35" s="47"/>
      <c r="H35" s="47"/>
      <c r="I35" s="47"/>
      <c r="J35" s="413"/>
      <c r="K35" s="413"/>
    </row>
    <row r="36" spans="1:11">
      <c r="A36" s="47"/>
      <c r="B36" s="47"/>
      <c r="C36" s="47"/>
      <c r="D36" s="47"/>
      <c r="E36" s="47"/>
      <c r="F36" s="47"/>
      <c r="G36" s="47"/>
      <c r="H36" s="47"/>
      <c r="I36" s="47"/>
      <c r="J36" s="413"/>
      <c r="K36" s="413"/>
    </row>
    <row r="37" spans="1:11">
      <c r="A37" s="309" t="s">
        <v>253</v>
      </c>
      <c r="B37" s="47"/>
      <c r="C37" s="47"/>
      <c r="D37" s="47"/>
      <c r="E37" s="47"/>
      <c r="F37" s="47"/>
      <c r="G37" s="47"/>
      <c r="H37" s="47"/>
      <c r="I37" s="47"/>
      <c r="J37" s="418">
        <v>12000</v>
      </c>
      <c r="K37" s="418">
        <v>13000</v>
      </c>
    </row>
  </sheetData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opLeftCell="A7" workbookViewId="0">
      <selection activeCell="A24" sqref="A24"/>
    </sheetView>
  </sheetViews>
  <sheetFormatPr defaultRowHeight="12.75"/>
  <cols>
    <col min="1" max="1" width="13.85546875" customWidth="1"/>
    <col min="3" max="3" width="5.42578125" customWidth="1"/>
    <col min="5" max="5" width="6.28515625" customWidth="1"/>
    <col min="6" max="6" width="3.7109375" customWidth="1"/>
    <col min="7" max="7" width="6.7109375" customWidth="1"/>
    <col min="8" max="8" width="11" customWidth="1"/>
    <col min="9" max="9" width="9.28515625" customWidth="1"/>
    <col min="10" max="10" width="1.85546875" customWidth="1"/>
    <col min="12" max="12" width="2.140625" customWidth="1"/>
    <col min="14" max="14" width="2.28515625" customWidth="1"/>
    <col min="15" max="15" width="13" customWidth="1"/>
  </cols>
  <sheetData>
    <row r="1" spans="1:16">
      <c r="A1" s="70" t="s">
        <v>209</v>
      </c>
    </row>
    <row r="2" spans="1:16">
      <c r="A2" s="70" t="s">
        <v>210</v>
      </c>
    </row>
    <row r="3" spans="1:16">
      <c r="A3" s="4"/>
      <c r="B3" s="4"/>
      <c r="C3" s="4"/>
      <c r="D3" s="4"/>
      <c r="E3" s="4"/>
      <c r="F3" s="222"/>
      <c r="G3" s="77"/>
      <c r="H3" s="77"/>
      <c r="I3" s="77"/>
      <c r="J3" s="77"/>
      <c r="K3" s="77"/>
      <c r="L3" s="77"/>
      <c r="M3" s="77"/>
      <c r="N3" s="77"/>
      <c r="O3" s="77"/>
    </row>
    <row r="4" spans="1:16">
      <c r="A4" s="223"/>
      <c r="B4" s="223"/>
      <c r="C4" s="223"/>
      <c r="D4" s="223"/>
      <c r="E4" s="223"/>
      <c r="F4" s="224"/>
    </row>
    <row r="5" spans="1:16" ht="23.25">
      <c r="A5" s="116" t="s">
        <v>247</v>
      </c>
      <c r="B5" s="117"/>
      <c r="C5" s="117"/>
      <c r="D5" s="117"/>
      <c r="E5" s="117"/>
      <c r="F5" s="225"/>
      <c r="G5" s="172"/>
      <c r="H5" s="172"/>
      <c r="I5" s="172"/>
      <c r="J5" s="172"/>
      <c r="K5" s="172"/>
      <c r="L5" s="172"/>
      <c r="M5" s="172"/>
      <c r="N5" s="172"/>
      <c r="O5" s="172"/>
    </row>
    <row r="6" spans="1:16" ht="18">
      <c r="A6" s="226" t="s">
        <v>248</v>
      </c>
      <c r="B6" s="120"/>
      <c r="C6" s="120"/>
      <c r="D6" s="120"/>
      <c r="E6" s="120"/>
      <c r="F6" s="227"/>
      <c r="G6" s="172"/>
      <c r="H6" s="172"/>
      <c r="I6" s="172"/>
      <c r="J6" s="172"/>
      <c r="K6" s="172"/>
      <c r="L6" s="172"/>
      <c r="M6" s="172"/>
      <c r="N6" s="172"/>
      <c r="O6" s="172"/>
    </row>
    <row r="7" spans="1:16">
      <c r="A7" s="228"/>
      <c r="B7" s="228"/>
      <c r="C7" s="228"/>
      <c r="D7" s="228"/>
      <c r="E7" s="228"/>
      <c r="F7" s="229"/>
      <c r="P7" s="47"/>
    </row>
    <row r="8" spans="1:16" s="125" customFormat="1" ht="15.75">
      <c r="B8" s="420"/>
      <c r="D8" s="420" t="s">
        <v>166</v>
      </c>
      <c r="E8" s="233"/>
      <c r="F8" s="233"/>
      <c r="G8" s="233"/>
      <c r="H8" s="233"/>
      <c r="I8" s="421"/>
    </row>
    <row r="9" spans="1:16" ht="15.75">
      <c r="A9" s="230"/>
      <c r="B9" s="230"/>
      <c r="C9" s="231"/>
      <c r="D9" s="232"/>
      <c r="E9" s="232"/>
      <c r="F9" s="232"/>
      <c r="G9" s="232"/>
      <c r="H9" s="233"/>
      <c r="I9" s="234"/>
      <c r="J9" s="47"/>
      <c r="K9" s="47"/>
      <c r="L9" s="47"/>
      <c r="M9" s="47"/>
      <c r="N9" s="47"/>
      <c r="O9" s="47"/>
      <c r="P9" s="47"/>
    </row>
    <row r="10" spans="1:16">
      <c r="A10" s="235"/>
      <c r="B10" s="235"/>
      <c r="C10" s="236"/>
      <c r="D10" s="237"/>
      <c r="E10" s="237"/>
      <c r="F10" s="237"/>
      <c r="G10" s="237"/>
      <c r="H10" s="237"/>
      <c r="I10" s="125"/>
      <c r="J10" s="125"/>
      <c r="K10" s="238" t="s">
        <v>125</v>
      </c>
      <c r="L10" s="125"/>
      <c r="M10" s="238" t="s">
        <v>125</v>
      </c>
      <c r="N10" s="125"/>
      <c r="O10" s="238" t="s">
        <v>167</v>
      </c>
      <c r="P10" s="47"/>
    </row>
    <row r="11" spans="1:16">
      <c r="A11" s="239" t="s">
        <v>168</v>
      </c>
      <c r="B11" s="46"/>
      <c r="C11" s="236"/>
      <c r="D11" s="237"/>
      <c r="E11" s="237"/>
      <c r="F11" s="237"/>
      <c r="G11" s="237"/>
      <c r="H11" s="237"/>
      <c r="I11" s="238" t="s">
        <v>169</v>
      </c>
      <c r="J11" s="125"/>
      <c r="K11" s="238" t="s">
        <v>170</v>
      </c>
      <c r="L11" s="125"/>
      <c r="M11" s="238" t="s">
        <v>171</v>
      </c>
      <c r="N11" s="125"/>
      <c r="O11" s="238" t="s">
        <v>171</v>
      </c>
      <c r="P11" s="47"/>
    </row>
    <row r="12" spans="1:16">
      <c r="A12" s="239"/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  <c r="P12" s="47"/>
    </row>
    <row r="13" spans="1:16">
      <c r="A13" s="240" t="s">
        <v>172</v>
      </c>
      <c r="B13" s="46"/>
      <c r="C13" s="236"/>
      <c r="D13" s="237"/>
      <c r="E13" s="237"/>
      <c r="F13" s="237"/>
      <c r="G13" s="237"/>
      <c r="H13" s="237"/>
      <c r="I13" s="237"/>
      <c r="J13" s="46"/>
      <c r="K13" s="47"/>
      <c r="L13" s="47"/>
      <c r="M13" s="47"/>
      <c r="N13" s="47"/>
      <c r="O13" s="47"/>
      <c r="P13" s="47"/>
    </row>
    <row r="14" spans="1:16">
      <c r="A14" s="411" t="s">
        <v>251</v>
      </c>
      <c r="B14" s="46"/>
      <c r="C14" s="241">
        <v>12</v>
      </c>
      <c r="D14" s="242" t="s">
        <v>122</v>
      </c>
      <c r="E14" s="243">
        <v>0.15</v>
      </c>
      <c r="F14" s="242" t="s">
        <v>123</v>
      </c>
      <c r="G14" s="244">
        <v>4000</v>
      </c>
      <c r="H14" s="245" t="s">
        <v>124</v>
      </c>
      <c r="I14" s="246">
        <f>C14*E14*G14</f>
        <v>7199.9999999999991</v>
      </c>
      <c r="J14" s="46"/>
      <c r="K14" s="247">
        <v>0.49</v>
      </c>
      <c r="M14" s="248">
        <f>I14*K14</f>
        <v>3527.9999999999995</v>
      </c>
      <c r="N14" s="249"/>
      <c r="O14" s="248">
        <f>I14+M14</f>
        <v>10727.999999999998</v>
      </c>
      <c r="P14" s="47"/>
    </row>
    <row r="15" spans="1:16">
      <c r="A15" s="46"/>
      <c r="B15" s="46"/>
      <c r="C15" s="236"/>
      <c r="D15" s="242"/>
      <c r="E15" s="251"/>
      <c r="F15" s="242"/>
      <c r="G15" s="252"/>
      <c r="H15" s="245"/>
      <c r="I15" s="253"/>
      <c r="J15" s="46"/>
      <c r="K15" s="254"/>
      <c r="M15" s="250"/>
      <c r="N15" s="250"/>
      <c r="O15" s="250"/>
      <c r="P15" s="47"/>
    </row>
    <row r="16" spans="1:16">
      <c r="A16" s="240" t="s">
        <v>173</v>
      </c>
      <c r="B16" s="235"/>
      <c r="C16" s="236"/>
      <c r="D16" s="242"/>
      <c r="E16" s="256"/>
      <c r="F16" s="242"/>
      <c r="G16" s="242"/>
      <c r="H16" s="242"/>
      <c r="J16" s="46"/>
      <c r="K16" s="47"/>
      <c r="L16" s="47"/>
      <c r="M16" s="47"/>
      <c r="N16" s="47"/>
      <c r="O16" s="47"/>
    </row>
    <row r="17" spans="1:16">
      <c r="A17" s="46" t="s">
        <v>174</v>
      </c>
      <c r="B17" s="46"/>
      <c r="C17" s="241">
        <v>12</v>
      </c>
      <c r="D17" s="242" t="s">
        <v>122</v>
      </c>
      <c r="E17" s="243">
        <v>0.1</v>
      </c>
      <c r="F17" s="242" t="s">
        <v>123</v>
      </c>
      <c r="G17" s="244">
        <v>2000</v>
      </c>
      <c r="H17" s="245" t="s">
        <v>124</v>
      </c>
      <c r="I17" s="246">
        <f>C17*E17*G17</f>
        <v>2400.0000000000005</v>
      </c>
      <c r="J17" s="46"/>
      <c r="K17" s="247">
        <v>0.49</v>
      </c>
      <c r="M17" s="248">
        <f>I17*K17</f>
        <v>1176.0000000000002</v>
      </c>
      <c r="N17" s="249"/>
      <c r="O17" s="248">
        <f>I17+M17</f>
        <v>3576.0000000000009</v>
      </c>
    </row>
    <row r="18" spans="1:16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6">
      <c r="A19" s="240" t="s">
        <v>175</v>
      </c>
      <c r="B19" s="235"/>
      <c r="C19" s="236"/>
      <c r="D19" s="242"/>
      <c r="E19" s="256"/>
      <c r="F19" s="242"/>
      <c r="G19" s="242"/>
      <c r="H19" s="242"/>
      <c r="J19" s="46"/>
      <c r="K19" s="47"/>
      <c r="L19" s="47"/>
      <c r="M19" s="47"/>
      <c r="N19" s="47"/>
      <c r="O19" s="47"/>
    </row>
    <row r="20" spans="1:16">
      <c r="A20" s="46" t="s">
        <v>176</v>
      </c>
      <c r="B20" s="46"/>
      <c r="C20" s="241">
        <v>12</v>
      </c>
      <c r="D20" s="242" t="s">
        <v>122</v>
      </c>
      <c r="E20" s="243">
        <v>1</v>
      </c>
      <c r="F20" s="242" t="s">
        <v>123</v>
      </c>
      <c r="G20" s="244">
        <v>4000</v>
      </c>
      <c r="H20" s="245" t="s">
        <v>124</v>
      </c>
      <c r="I20" s="246">
        <f>C20*E20*G20</f>
        <v>48000</v>
      </c>
      <c r="J20" s="46"/>
      <c r="K20" s="247">
        <v>0.49</v>
      </c>
      <c r="M20" s="248">
        <f>I20*K20</f>
        <v>23520</v>
      </c>
      <c r="N20" s="249"/>
      <c r="O20" s="248">
        <f>I20+M20</f>
        <v>71520</v>
      </c>
    </row>
    <row r="21" spans="1:16">
      <c r="A21" s="46"/>
      <c r="B21" s="235"/>
      <c r="C21" s="236"/>
      <c r="D21" s="242"/>
      <c r="E21" s="251"/>
      <c r="F21" s="242"/>
      <c r="G21" s="252"/>
      <c r="H21" s="245"/>
      <c r="I21" s="253"/>
      <c r="J21" s="46"/>
      <c r="K21" s="257"/>
      <c r="M21" s="249"/>
      <c r="N21" s="255"/>
      <c r="O21" s="249"/>
    </row>
    <row r="22" spans="1:16">
      <c r="A22" s="46" t="s">
        <v>177</v>
      </c>
      <c r="B22" s="46"/>
      <c r="C22" s="241">
        <v>12</v>
      </c>
      <c r="D22" s="242" t="s">
        <v>122</v>
      </c>
      <c r="E22" s="243">
        <v>1</v>
      </c>
      <c r="F22" s="242" t="s">
        <v>123</v>
      </c>
      <c r="G22" s="244">
        <v>3000</v>
      </c>
      <c r="H22" s="245" t="s">
        <v>124</v>
      </c>
      <c r="I22" s="246">
        <f>C22*E22*G22</f>
        <v>36000</v>
      </c>
      <c r="J22" s="46"/>
      <c r="K22" s="247">
        <v>0.49</v>
      </c>
      <c r="M22" s="248">
        <f>I22*K22</f>
        <v>17640</v>
      </c>
      <c r="N22" s="249"/>
      <c r="O22" s="248">
        <f>I22+M22</f>
        <v>53640</v>
      </c>
    </row>
    <row r="23" spans="1:16">
      <c r="A23" s="46"/>
      <c r="B23" s="46"/>
      <c r="C23" s="236"/>
      <c r="D23" s="242"/>
      <c r="E23" s="251"/>
      <c r="F23" s="242"/>
      <c r="G23" s="252"/>
      <c r="H23" s="245"/>
      <c r="I23" s="253"/>
      <c r="J23" s="46"/>
      <c r="K23" s="254"/>
      <c r="M23" s="250"/>
      <c r="N23" s="250"/>
      <c r="O23" s="250"/>
    </row>
    <row r="24" spans="1:16">
      <c r="A24" s="46" t="s">
        <v>178</v>
      </c>
      <c r="B24" s="46"/>
      <c r="C24" s="241">
        <v>12</v>
      </c>
      <c r="D24" s="242" t="s">
        <v>122</v>
      </c>
      <c r="E24" s="243">
        <v>0.75</v>
      </c>
      <c r="F24" s="242" t="s">
        <v>123</v>
      </c>
      <c r="G24" s="244">
        <v>3000</v>
      </c>
      <c r="H24" s="245" t="s">
        <v>124</v>
      </c>
      <c r="I24" s="246">
        <f>C24*E24*G24</f>
        <v>27000</v>
      </c>
      <c r="J24" s="46"/>
      <c r="K24" s="247">
        <v>0.49</v>
      </c>
      <c r="M24" s="248">
        <f>I24*K24</f>
        <v>13230</v>
      </c>
      <c r="N24" s="249"/>
      <c r="O24" s="248">
        <f>I24+M24</f>
        <v>40230</v>
      </c>
    </row>
    <row r="25" spans="1:16">
      <c r="A25" s="46"/>
      <c r="B25" s="46"/>
      <c r="C25" s="236"/>
      <c r="D25" s="242"/>
      <c r="E25" s="251"/>
      <c r="F25" s="242"/>
      <c r="G25" s="252"/>
      <c r="H25" s="245"/>
      <c r="I25" s="253"/>
      <c r="J25" s="46"/>
      <c r="K25" s="254"/>
      <c r="M25" s="250"/>
      <c r="N25" s="250"/>
      <c r="O25" s="250"/>
    </row>
    <row r="26" spans="1:16">
      <c r="A26" s="173" t="s">
        <v>179</v>
      </c>
      <c r="B26" s="235"/>
      <c r="C26" s="236"/>
      <c r="D26" s="242"/>
      <c r="E26" s="251"/>
      <c r="F26" s="242"/>
      <c r="G26" s="252"/>
      <c r="H26" s="245"/>
      <c r="I26" s="246">
        <f>SUM(I14:I25)</f>
        <v>120600</v>
      </c>
      <c r="J26" s="46"/>
      <c r="K26" s="257"/>
      <c r="M26" s="246">
        <f>SUM(M14:M25)</f>
        <v>59094</v>
      </c>
      <c r="N26" s="255"/>
      <c r="O26" s="246">
        <f>SUM(O14:O25)</f>
        <v>179694</v>
      </c>
      <c r="P26" s="47"/>
    </row>
    <row r="27" spans="1:16">
      <c r="A27" s="46"/>
      <c r="B27" s="235"/>
      <c r="C27" s="236"/>
      <c r="D27" s="242"/>
      <c r="E27" s="251"/>
      <c r="F27" s="242"/>
      <c r="G27" s="252"/>
      <c r="H27" s="245"/>
      <c r="I27" s="253"/>
      <c r="J27" s="46"/>
      <c r="K27" s="257"/>
      <c r="M27" s="249"/>
      <c r="N27" s="255"/>
      <c r="O27" s="249"/>
      <c r="P27" s="47"/>
    </row>
    <row r="28" spans="1:16">
      <c r="A28" s="239" t="s">
        <v>126</v>
      </c>
      <c r="B28" s="46"/>
      <c r="C28" s="236"/>
      <c r="D28" s="242"/>
      <c r="E28" s="242"/>
      <c r="F28" s="242"/>
      <c r="G28" s="242"/>
      <c r="H28" s="242"/>
      <c r="I28" s="258"/>
      <c r="J28" s="46"/>
      <c r="K28" s="47"/>
      <c r="L28" s="47"/>
      <c r="M28" s="47"/>
      <c r="N28" s="47"/>
      <c r="O28" s="47"/>
      <c r="P28" s="47"/>
    </row>
    <row r="29" spans="1:16">
      <c r="A29" s="235" t="s">
        <v>180</v>
      </c>
      <c r="B29" s="235"/>
      <c r="C29" s="236"/>
      <c r="D29" s="237"/>
      <c r="E29" s="237"/>
      <c r="F29" s="237"/>
      <c r="G29" s="237"/>
      <c r="H29" s="237"/>
      <c r="J29" s="46"/>
      <c r="K29" s="47"/>
      <c r="L29" s="47"/>
      <c r="M29" s="47"/>
      <c r="N29" s="47"/>
      <c r="O29" s="259">
        <v>6000</v>
      </c>
      <c r="P29" s="47"/>
    </row>
    <row r="30" spans="1:16">
      <c r="A30" s="235" t="s">
        <v>181</v>
      </c>
      <c r="B30" s="235"/>
      <c r="C30" s="236"/>
      <c r="D30" s="237"/>
      <c r="E30" s="237"/>
      <c r="F30" s="237"/>
      <c r="G30" s="237"/>
      <c r="H30" s="237"/>
      <c r="J30" s="46"/>
      <c r="K30" s="47"/>
      <c r="L30" s="47"/>
      <c r="M30" s="47"/>
      <c r="N30" s="47"/>
      <c r="O30" s="47"/>
      <c r="P30" s="265"/>
    </row>
    <row r="31" spans="1:16">
      <c r="A31" s="235"/>
      <c r="B31" s="235"/>
      <c r="C31" s="236"/>
      <c r="D31" s="237"/>
      <c r="E31" s="237"/>
      <c r="F31" s="237"/>
      <c r="G31" s="237"/>
      <c r="H31" s="237"/>
      <c r="J31" s="46"/>
      <c r="K31" s="47"/>
      <c r="L31" s="47"/>
      <c r="M31" s="47"/>
      <c r="N31" s="47"/>
      <c r="O31" s="47"/>
      <c r="P31" s="265"/>
    </row>
    <row r="32" spans="1:16">
      <c r="A32" s="260" t="s">
        <v>129</v>
      </c>
      <c r="B32" s="261"/>
      <c r="C32" s="262"/>
      <c r="D32" s="263"/>
      <c r="E32" s="263"/>
      <c r="F32" s="263"/>
      <c r="G32" s="263"/>
      <c r="H32" s="263"/>
      <c r="J32" s="264"/>
      <c r="K32" s="265"/>
      <c r="L32" s="265"/>
      <c r="M32" s="265"/>
      <c r="N32" s="265"/>
      <c r="O32" s="266">
        <v>11012</v>
      </c>
      <c r="P32" s="265"/>
    </row>
    <row r="33" spans="1:16">
      <c r="A33" s="269" t="s">
        <v>252</v>
      </c>
      <c r="B33" s="261"/>
      <c r="C33" s="262"/>
      <c r="D33" s="263"/>
      <c r="E33" s="263"/>
      <c r="F33" s="263"/>
      <c r="G33" s="263"/>
      <c r="H33" s="263"/>
      <c r="J33" s="264"/>
      <c r="K33" s="265"/>
      <c r="L33" s="265"/>
      <c r="M33" s="265"/>
      <c r="N33" s="265"/>
      <c r="O33" s="265"/>
      <c r="P33" s="265"/>
    </row>
    <row r="34" spans="1:16">
      <c r="A34" s="267"/>
      <c r="B34" s="261"/>
      <c r="C34" s="262"/>
      <c r="D34" s="263"/>
      <c r="E34" s="263"/>
      <c r="F34" s="263"/>
      <c r="G34" s="263"/>
      <c r="H34" s="263"/>
      <c r="J34" s="264"/>
      <c r="K34" s="265"/>
      <c r="L34" s="265"/>
      <c r="M34" s="265"/>
      <c r="N34" s="265"/>
      <c r="O34" s="265"/>
      <c r="P34" s="265"/>
    </row>
    <row r="35" spans="1:16">
      <c r="A35" s="260" t="s">
        <v>182</v>
      </c>
      <c r="B35" s="261"/>
      <c r="C35" s="262"/>
      <c r="D35" s="263"/>
      <c r="E35" s="263"/>
      <c r="F35" s="263"/>
      <c r="G35" s="263"/>
      <c r="H35" s="263"/>
      <c r="J35" s="264"/>
      <c r="K35" s="265"/>
      <c r="L35" s="265"/>
      <c r="M35" s="265"/>
      <c r="N35" s="265"/>
      <c r="O35" s="265"/>
      <c r="P35" s="265"/>
    </row>
    <row r="36" spans="1:16">
      <c r="A36" s="264" t="s">
        <v>183</v>
      </c>
      <c r="B36" s="261"/>
      <c r="C36" s="262"/>
      <c r="D36" s="263"/>
      <c r="E36" s="263"/>
      <c r="F36" s="263"/>
      <c r="G36" s="263"/>
      <c r="H36" s="263"/>
      <c r="J36" s="264"/>
      <c r="K36" s="265"/>
      <c r="L36" s="265"/>
      <c r="M36" s="265"/>
      <c r="N36" s="265"/>
      <c r="O36" s="268">
        <v>0</v>
      </c>
      <c r="P36" s="265"/>
    </row>
    <row r="37" spans="1:16">
      <c r="A37" s="264"/>
      <c r="B37" s="261"/>
      <c r="C37" s="262"/>
      <c r="D37" s="263"/>
      <c r="E37" s="263"/>
      <c r="F37" s="263"/>
      <c r="G37" s="263"/>
      <c r="H37" s="263"/>
      <c r="J37" s="264"/>
      <c r="K37" s="265"/>
      <c r="L37" s="265"/>
      <c r="M37" s="265"/>
      <c r="N37" s="265"/>
      <c r="O37" s="265"/>
      <c r="P37" s="265"/>
    </row>
    <row r="38" spans="1:16">
      <c r="A38" s="260" t="s">
        <v>363</v>
      </c>
      <c r="B38" s="261"/>
      <c r="C38" s="262"/>
      <c r="D38" s="263"/>
      <c r="E38" s="263"/>
      <c r="F38" s="263"/>
      <c r="G38" s="263"/>
      <c r="H38" s="263"/>
      <c r="J38" s="264"/>
      <c r="K38" s="265"/>
      <c r="L38" s="265"/>
      <c r="M38" s="265"/>
      <c r="N38" s="265"/>
      <c r="O38" s="266">
        <v>35000</v>
      </c>
      <c r="P38" s="265"/>
    </row>
    <row r="39" spans="1:16">
      <c r="A39" s="269" t="s">
        <v>254</v>
      </c>
      <c r="B39" s="261"/>
      <c r="C39" s="262"/>
      <c r="D39" s="263"/>
      <c r="E39" s="263"/>
      <c r="F39" s="263"/>
      <c r="G39" s="263"/>
      <c r="H39" s="263"/>
      <c r="J39" s="264"/>
      <c r="K39" s="265"/>
      <c r="L39" s="265"/>
      <c r="M39" s="265"/>
      <c r="N39" s="265"/>
      <c r="O39" s="265"/>
      <c r="P39" s="47"/>
    </row>
    <row r="40" spans="1:16">
      <c r="A40" s="267"/>
      <c r="B40" s="261"/>
      <c r="C40" s="262"/>
      <c r="D40" s="263"/>
      <c r="E40" s="263"/>
      <c r="F40" s="263"/>
      <c r="G40" s="263"/>
      <c r="H40" s="263"/>
      <c r="J40" s="264"/>
      <c r="K40" s="265"/>
      <c r="L40" s="265"/>
      <c r="M40" s="265"/>
      <c r="N40" s="265"/>
      <c r="O40" s="265"/>
      <c r="P40" s="47"/>
    </row>
    <row r="41" spans="1:16">
      <c r="A41" s="173" t="s">
        <v>133</v>
      </c>
      <c r="B41" s="46"/>
      <c r="C41" s="236"/>
      <c r="D41" s="237"/>
      <c r="E41" s="237"/>
      <c r="F41" s="237"/>
      <c r="G41" s="237"/>
      <c r="H41" s="237"/>
      <c r="J41" s="46"/>
      <c r="K41" s="47"/>
      <c r="L41" s="47"/>
      <c r="M41" s="47"/>
      <c r="N41" s="47"/>
      <c r="O41" s="270">
        <f>SUM(O26:O40)</f>
        <v>231706</v>
      </c>
      <c r="P41" s="47"/>
    </row>
    <row r="42" spans="1:16">
      <c r="A42" s="46"/>
      <c r="B42" s="46"/>
      <c r="C42" s="236"/>
      <c r="D42" s="237"/>
      <c r="E42" s="237"/>
      <c r="F42" s="237"/>
      <c r="G42" s="237"/>
      <c r="H42" s="237"/>
      <c r="J42" s="46"/>
      <c r="K42" s="47"/>
      <c r="L42" s="47"/>
      <c r="M42" s="47"/>
      <c r="N42" s="47"/>
      <c r="O42" s="47"/>
      <c r="P42" s="47"/>
    </row>
    <row r="43" spans="1:16">
      <c r="A43" s="46"/>
      <c r="B43" s="46"/>
      <c r="C43" s="236"/>
      <c r="D43" s="237"/>
      <c r="E43" s="237"/>
      <c r="F43" s="237"/>
      <c r="G43" s="237"/>
      <c r="H43" s="237"/>
      <c r="J43" s="46"/>
      <c r="K43" s="47"/>
      <c r="L43" s="47"/>
      <c r="M43" s="47"/>
      <c r="N43" s="47"/>
      <c r="O43" s="47"/>
      <c r="P43" s="47"/>
    </row>
    <row r="44" spans="1:16">
      <c r="A44" s="173" t="s">
        <v>184</v>
      </c>
      <c r="B44" s="46"/>
      <c r="C44" s="236"/>
      <c r="D44" s="46" t="s">
        <v>185</v>
      </c>
      <c r="E44" s="237"/>
      <c r="F44" s="237"/>
      <c r="G44" s="237"/>
      <c r="H44" s="237"/>
      <c r="I44" s="271">
        <f>SUM(E20:E24)</f>
        <v>2.75</v>
      </c>
      <c r="J44" s="46"/>
      <c r="K44" s="47"/>
      <c r="L44" s="47"/>
      <c r="M44" s="47"/>
      <c r="N44" s="47"/>
      <c r="O44" s="47"/>
      <c r="P44" s="47"/>
    </row>
    <row r="45" spans="1:16">
      <c r="A45" s="173"/>
      <c r="B45" s="46"/>
      <c r="C45" s="236"/>
      <c r="D45" s="46"/>
      <c r="E45" s="237"/>
      <c r="F45" s="237"/>
      <c r="G45" s="237"/>
      <c r="H45" s="237"/>
      <c r="I45" s="237"/>
      <c r="J45" s="46"/>
      <c r="K45" s="47"/>
      <c r="L45" s="47"/>
      <c r="M45" s="47"/>
      <c r="N45" s="47"/>
      <c r="O45" s="47"/>
      <c r="P45" s="47"/>
    </row>
    <row r="46" spans="1:16">
      <c r="A46" s="173"/>
      <c r="B46" s="46"/>
      <c r="C46" s="236"/>
      <c r="D46" s="272" t="s">
        <v>186</v>
      </c>
      <c r="E46" s="237"/>
      <c r="F46" s="237"/>
      <c r="G46" s="237"/>
      <c r="H46" s="237"/>
      <c r="I46" s="273">
        <v>1312</v>
      </c>
      <c r="J46" s="46"/>
      <c r="K46" s="47"/>
      <c r="L46" s="47"/>
      <c r="M46" s="47"/>
      <c r="N46" s="47"/>
      <c r="O46" s="274">
        <f>I46*I44</f>
        <v>3608</v>
      </c>
      <c r="P46" s="47"/>
    </row>
    <row r="47" spans="1:16">
      <c r="A47" s="46"/>
      <c r="B47" s="46"/>
      <c r="C47" s="236"/>
      <c r="D47" s="237"/>
      <c r="E47" s="237"/>
      <c r="F47" s="237"/>
      <c r="G47" s="237"/>
      <c r="H47" s="237"/>
      <c r="J47" s="46"/>
      <c r="K47" s="47"/>
      <c r="L47" s="47"/>
      <c r="M47" s="47"/>
      <c r="N47" s="47"/>
      <c r="O47" s="47"/>
      <c r="P47" s="265"/>
    </row>
    <row r="48" spans="1:16">
      <c r="A48" s="46"/>
      <c r="B48" s="46"/>
      <c r="C48" s="236"/>
      <c r="D48" s="237"/>
      <c r="E48" s="237"/>
      <c r="F48" s="237"/>
      <c r="G48" s="237"/>
      <c r="H48" s="237"/>
      <c r="I48" s="275"/>
      <c r="J48" s="46"/>
      <c r="K48" s="47"/>
      <c r="L48" s="47"/>
      <c r="M48" s="47"/>
      <c r="N48" s="47"/>
      <c r="O48" s="47"/>
      <c r="P48" s="47"/>
    </row>
    <row r="49" spans="1:16">
      <c r="A49" s="260" t="s">
        <v>187</v>
      </c>
      <c r="B49" s="264"/>
      <c r="C49" s="276"/>
      <c r="D49" s="277"/>
      <c r="E49" s="277"/>
      <c r="F49" s="277"/>
      <c r="G49" s="277"/>
      <c r="H49" s="277"/>
      <c r="J49" s="264"/>
      <c r="K49" s="265"/>
      <c r="L49" s="265"/>
      <c r="M49" s="265"/>
      <c r="N49" s="265"/>
      <c r="O49" s="278">
        <f>O41/O46</f>
        <v>64.220066518847005</v>
      </c>
      <c r="P49" s="47"/>
    </row>
    <row r="50" spans="1:16">
      <c r="A50" s="235" t="s">
        <v>188</v>
      </c>
      <c r="B50" s="279"/>
      <c r="C50" s="236"/>
      <c r="D50" s="237"/>
      <c r="E50" s="237"/>
      <c r="F50" s="237"/>
      <c r="G50" s="237"/>
      <c r="H50" s="280"/>
      <c r="I50" s="281"/>
      <c r="J50" s="46"/>
      <c r="K50" s="47"/>
      <c r="L50" s="47"/>
      <c r="M50" s="47"/>
      <c r="N50" s="47"/>
      <c r="O50" s="47"/>
      <c r="P50" s="47"/>
    </row>
    <row r="51" spans="1:16">
      <c r="A51" s="235"/>
      <c r="B51" s="279"/>
      <c r="C51" s="236"/>
      <c r="D51" s="237"/>
      <c r="E51" s="237"/>
      <c r="F51" s="237"/>
      <c r="G51" s="237"/>
      <c r="H51" s="280"/>
      <c r="I51" s="281"/>
      <c r="J51" s="46"/>
      <c r="K51" s="47"/>
      <c r="L51" s="47"/>
      <c r="M51" s="47"/>
      <c r="N51" s="47"/>
      <c r="O51" s="47"/>
    </row>
    <row r="53" spans="1:16">
      <c r="A53" s="260" t="s">
        <v>406</v>
      </c>
      <c r="B53" s="264"/>
      <c r="C53" s="276"/>
      <c r="D53" s="277"/>
      <c r="E53" s="277"/>
      <c r="F53" s="277"/>
      <c r="G53" s="277"/>
      <c r="H53" s="277"/>
      <c r="J53" s="264"/>
      <c r="K53" s="265"/>
      <c r="L53" s="265"/>
      <c r="M53" s="265"/>
      <c r="N53" s="265"/>
      <c r="O53" s="278">
        <f>(O41-O36)/O46</f>
        <v>64.220066518847005</v>
      </c>
    </row>
    <row r="54" spans="1:16">
      <c r="A54" s="235" t="s">
        <v>188</v>
      </c>
      <c r="B54" s="279"/>
      <c r="C54" s="236"/>
      <c r="D54" s="237"/>
      <c r="E54" s="237"/>
      <c r="F54" s="237"/>
      <c r="G54" s="237"/>
      <c r="H54" s="280"/>
      <c r="I54" s="281"/>
      <c r="J54" s="46"/>
      <c r="K54" s="47"/>
      <c r="L54" s="47"/>
      <c r="M54" s="47"/>
      <c r="N54" s="47"/>
      <c r="O54" s="47"/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Certification</vt:lpstr>
      <vt:lpstr>9EB8F92457F34BFF90FBA3E00050257</vt:lpstr>
      <vt:lpstr>2EFA6F69CE2F4FFA8F292ED9F9A22D1</vt:lpstr>
      <vt:lpstr>Financial Trends</vt:lpstr>
      <vt:lpstr>Tolerance Calculation</vt:lpstr>
      <vt:lpstr>Narrative</vt:lpstr>
      <vt:lpstr>Rate Sheet &amp; Approval</vt:lpstr>
      <vt:lpstr>Productive Hours</vt:lpstr>
      <vt:lpstr>Hourly Rate Calculation</vt:lpstr>
      <vt:lpstr>Depreciation Schedule</vt:lpstr>
      <vt:lpstr>Mark-up</vt:lpstr>
      <vt:lpstr>Sample Rate No1 </vt:lpstr>
      <vt:lpstr>Sample Rate No2</vt:lpstr>
      <vt:lpstr>Certification!Print_Area</vt:lpstr>
      <vt:lpstr>'Depreciation Schedule'!Print_Area</vt:lpstr>
      <vt:lpstr>'Hourly Rate Calculation'!Print_Area</vt:lpstr>
      <vt:lpstr>'Mark-up'!Print_Area</vt:lpstr>
      <vt:lpstr>Narrative!Print_Area</vt:lpstr>
      <vt:lpstr>'Productive Hours'!Print_Area</vt:lpstr>
      <vt:lpstr>'Rate Sheet &amp; Approval'!Print_Area</vt:lpstr>
      <vt:lpstr>'Sample Rate No1 '!Print_Area</vt:lpstr>
      <vt:lpstr>'Sample Rate No2'!Print_Area</vt:lpstr>
    </vt:vector>
  </TitlesOfParts>
  <Company>UC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Maddox</dc:creator>
  <cp:lastModifiedBy>Herve' Bruckert</cp:lastModifiedBy>
  <cp:lastPrinted>2018-11-26T18:51:10Z</cp:lastPrinted>
  <dcterms:created xsi:type="dcterms:W3CDTF">2001-06-11T17:49:49Z</dcterms:created>
  <dcterms:modified xsi:type="dcterms:W3CDTF">2018-11-26T19:04:33Z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