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customProperty70.bin" ContentType="application/vnd.openxmlformats-officedocument.spreadsheetml.customProperty"/>
  <Override PartName="/xl/customProperty71.bin" ContentType="application/vnd.openxmlformats-officedocument.spreadsheetml.customProperty"/>
  <Override PartName="/xl/customProperty72.bin" ContentType="application/vnd.openxmlformats-officedocument.spreadsheetml.customProperty"/>
  <Override PartName="/xl/customProperty73.bin" ContentType="application/vnd.openxmlformats-officedocument.spreadsheetml.customProperty"/>
  <Override PartName="/xl/customProperty74.bin" ContentType="application/vnd.openxmlformats-officedocument.spreadsheetml.customProperty"/>
  <Override PartName="/xl/customProperty75.bin" ContentType="application/vnd.openxmlformats-officedocument.spreadsheetml.customProperty"/>
  <Override PartName="/xl/customProperty76.bin" ContentType="application/vnd.openxmlformats-officedocument.spreadsheetml.customProperty"/>
  <Override PartName="/xl/customProperty77.bin" ContentType="application/vnd.openxmlformats-officedocument.spreadsheetml.customProperty"/>
  <Override PartName="/xl/customProperty78.bin" ContentType="application/vnd.openxmlformats-officedocument.spreadsheetml.customProperty"/>
  <Override PartName="/xl/customProperty79.bin" ContentType="application/vnd.openxmlformats-officedocument.spreadsheetml.customProperty"/>
  <Override PartName="/xl/customProperty80.bin" ContentType="application/vnd.openxmlformats-officedocument.spreadsheetml.customProperty"/>
  <Override PartName="/xl/customProperty81.bin" ContentType="application/vnd.openxmlformats-officedocument.spreadsheetml.customProperty"/>
  <Override PartName="/xl/customProperty82.bin" ContentType="application/vnd.openxmlformats-officedocument.spreadsheetml.customProperty"/>
  <Override PartName="/xl/customProperty83.bin" ContentType="application/vnd.openxmlformats-officedocument.spreadsheetml.customProperty"/>
  <Override PartName="/xl/customProperty84.bin" ContentType="application/vnd.openxmlformats-officedocument.spreadsheetml.customProperty"/>
  <Override PartName="/xl/customProperty85.bin" ContentType="application/vnd.openxmlformats-officedocument.spreadsheetml.customProperty"/>
  <Override PartName="/xl/customProperty8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BO - Financial Analysis\Trend Analysis Database\CALPF\"/>
    </mc:Choice>
  </mc:AlternateContent>
  <bookViews>
    <workbookView xWindow="0" yWindow="0" windowWidth="20490" windowHeight="7755" tabRatio="587" firstSheet="2" activeTab="2"/>
  </bookViews>
  <sheets>
    <sheet name="814EAB090C9E46B0AFDC76F94180B0E" sheetId="29" state="hidden" r:id="rId1"/>
    <sheet name="F21392F584B944F7A9CDD9CC01DA79E" sheetId="27" state="hidden" r:id="rId2"/>
    <sheet name="Division A" sheetId="47" r:id="rId3"/>
    <sheet name="5 years" sheetId="45" state="hidden" r:id="rId4"/>
    <sheet name="4 Years" sheetId="44" state="hidden" r:id="rId5"/>
    <sheet name="Monthly YoY" sheetId="38" state="hidden" r:id="rId6"/>
    <sheet name="YOY" sheetId="37" r:id="rId7"/>
    <sheet name="2011-12" sheetId="36" state="hidden" r:id="rId8"/>
    <sheet name="259E9F95F73646C7907F0C1C61345AD" sheetId="39" state="hidden" r:id="rId9"/>
    <sheet name="2012-13" sheetId="21" r:id="rId10"/>
    <sheet name="086CA5289FDE4A4EA242F2939DCDD9F" sheetId="31" state="hidden" r:id="rId11"/>
    <sheet name="2013-14" sheetId="32" r:id="rId12"/>
    <sheet name="DB93CDA58CE647ECB50BC71DB9F1E4D" sheetId="40" state="hidden" r:id="rId13"/>
    <sheet name="2014-15" sheetId="33" r:id="rId14"/>
    <sheet name="DB285EF4E4884963A56499B5F379AEA" sheetId="41" state="hidden" r:id="rId15"/>
    <sheet name="2015-16" sheetId="34" r:id="rId16"/>
    <sheet name="9C5A11FAA9764C06A8C480CBD1EA9CA" sheetId="42" state="hidden" r:id="rId17"/>
    <sheet name="2016-17" sheetId="35" r:id="rId18"/>
    <sheet name="2016-17 ACT" sheetId="46" r:id="rId19"/>
    <sheet name="0FFE8E582E0B4C54AE5F2478182775F" sheetId="43" state="hidden" r:id="rId20"/>
    <sheet name="100867B7EA014983B615319CBC59586" sheetId="6" state="hidden" r:id="rId21"/>
    <sheet name="FE01D5918115490AA72C057E6631A41" sheetId="25" state="hidden" r:id="rId22"/>
    <sheet name="20BAD5721B314089A6CB0EF9B393F76" sheetId="13" state="hidden" r:id="rId23"/>
    <sheet name="795946BFBBE84A438A7B40BBF3BCC2C" sheetId="15" state="hidden" r:id="rId24"/>
  </sheets>
  <definedNames>
    <definedName name="CalRptg_CalRptg_4CAA1D02_2191_4EBB_90FD_DE5801E98EB7_1" localSheetId="15">'2015-16'!$B$4:$N$7</definedName>
    <definedName name="CalRptg_CalRptg_4CAA1D02_2191_4EBB_90FD_DE5801E98EB7_1" localSheetId="17">'2016-17'!$B$4:$N$7</definedName>
    <definedName name="CalRptg_CalRptg_4CAA1D02_2191_4EBB_90FD_DE5801E98EB7_1" localSheetId="18">'2016-17 ACT'!$B$4:$N$7</definedName>
    <definedName name="CalRptg_CalRptg_C362606D_AB4D_4221_9837_C066F69D3CAB_1" localSheetId="18">'2016-17 ACT'!$I$4:$N$7</definedName>
    <definedName name="CalRptg_CalRptg_C6B154EF_14EC_48D6_9157_86EA9FB26F6F_1" localSheetId="18">'2016-17 ACT'!$I$4:$N$7</definedName>
    <definedName name="_xlnm.Print_Area" localSheetId="7">'2011-12'!$A$1:$N$94</definedName>
    <definedName name="_xlnm.Print_Area" localSheetId="9">'2012-13'!$A$1:$N$94</definedName>
    <definedName name="_xlnm.Print_Area" localSheetId="11">'2013-14'!$A$1:$N$66</definedName>
    <definedName name="_xlnm.Print_Area" localSheetId="13">'2014-15'!$A$1:$N$95</definedName>
    <definedName name="_xlnm.Print_Area" localSheetId="15">'2015-16'!$A$1:$N$95</definedName>
    <definedName name="_xlnm.Print_Area" localSheetId="17">'2016-17'!$A$1:$N$66</definedName>
    <definedName name="_xlnm.Print_Area" localSheetId="18">'2016-17 ACT'!$A$1:$N$66</definedName>
    <definedName name="_xlnm.Print_Area" localSheetId="3">'5 years'!$A$1:$Q$71</definedName>
    <definedName name="_xlnm.Print_Area" localSheetId="2">'Division A'!$A$2:$Q$72</definedName>
    <definedName name="_xlnm.Print_Area" localSheetId="6">YOY!$A$1:$G$40</definedName>
  </definedNames>
  <calcPr calcId="152511"/>
</workbook>
</file>

<file path=xl/calcChain.xml><?xml version="1.0" encoding="utf-8"?>
<calcChain xmlns="http://schemas.openxmlformats.org/spreadsheetml/2006/main">
  <c r="P66" i="47" l="1"/>
  <c r="P67" i="47" s="1"/>
  <c r="O66" i="47"/>
  <c r="N66" i="47"/>
  <c r="N67" i="47" s="1"/>
  <c r="M66" i="47"/>
  <c r="M67" i="47" s="1"/>
  <c r="L66" i="47"/>
  <c r="L67" i="47" s="1"/>
  <c r="K66" i="47"/>
  <c r="K67" i="47" s="1"/>
  <c r="J66" i="47"/>
  <c r="J67" i="47" s="1"/>
  <c r="I66" i="47"/>
  <c r="I67" i="47" s="1"/>
  <c r="H66" i="47"/>
  <c r="H67" i="47" s="1"/>
  <c r="G66" i="47"/>
  <c r="G67" i="47" s="1"/>
  <c r="F66" i="47"/>
  <c r="F67" i="47" s="1"/>
  <c r="E66" i="47"/>
  <c r="E67" i="47" s="1"/>
  <c r="D66" i="47"/>
  <c r="D67" i="47" s="1"/>
  <c r="P64" i="47"/>
  <c r="P65" i="47" s="1"/>
  <c r="O64" i="47"/>
  <c r="N64" i="47"/>
  <c r="M64" i="47"/>
  <c r="M65" i="47" s="1"/>
  <c r="L64" i="47"/>
  <c r="L65" i="47" s="1"/>
  <c r="K64" i="47"/>
  <c r="K65" i="47" s="1"/>
  <c r="J64" i="47"/>
  <c r="J65" i="47" s="1"/>
  <c r="I64" i="47"/>
  <c r="I65" i="47" s="1"/>
  <c r="H64" i="47"/>
  <c r="H65" i="47" s="1"/>
  <c r="G64" i="47"/>
  <c r="G65" i="47" s="1"/>
  <c r="F64" i="47"/>
  <c r="F65" i="47" s="1"/>
  <c r="E64" i="47"/>
  <c r="E65" i="47" s="1"/>
  <c r="D64" i="47"/>
  <c r="D65" i="47" s="1"/>
  <c r="P62" i="47"/>
  <c r="P63" i="47" s="1"/>
  <c r="O62" i="47"/>
  <c r="O63" i="47" s="1"/>
  <c r="N62" i="47"/>
  <c r="N63" i="47" s="1"/>
  <c r="M62" i="47"/>
  <c r="M63" i="47" s="1"/>
  <c r="L62" i="47"/>
  <c r="L63" i="47" s="1"/>
  <c r="K62" i="47"/>
  <c r="J62" i="47"/>
  <c r="J63" i="47" s="1"/>
  <c r="I62" i="47"/>
  <c r="I63" i="47" s="1"/>
  <c r="H62" i="47"/>
  <c r="H63" i="47" s="1"/>
  <c r="G62" i="47"/>
  <c r="F62" i="47"/>
  <c r="F63" i="47" s="1"/>
  <c r="E62" i="47"/>
  <c r="E63" i="47" s="1"/>
  <c r="D62" i="47"/>
  <c r="D63" i="47" s="1"/>
  <c r="P60" i="47"/>
  <c r="P61" i="47" s="1"/>
  <c r="O60" i="47"/>
  <c r="O61" i="47" s="1"/>
  <c r="N60" i="47"/>
  <c r="N61" i="47" s="1"/>
  <c r="M60" i="47"/>
  <c r="M61" i="47" s="1"/>
  <c r="L60" i="47"/>
  <c r="L61" i="47" s="1"/>
  <c r="K60" i="47"/>
  <c r="K61" i="47" s="1"/>
  <c r="J60" i="47"/>
  <c r="J61" i="47" s="1"/>
  <c r="I60" i="47"/>
  <c r="I61" i="47" s="1"/>
  <c r="H60" i="47"/>
  <c r="H61" i="47" s="1"/>
  <c r="G60" i="47"/>
  <c r="G61" i="47" s="1"/>
  <c r="F60" i="47"/>
  <c r="F61" i="47" s="1"/>
  <c r="E60" i="47"/>
  <c r="E61" i="47" s="1"/>
  <c r="D60" i="47"/>
  <c r="D61" i="47" s="1"/>
  <c r="P58" i="47"/>
  <c r="P59" i="47" s="1"/>
  <c r="O58" i="47"/>
  <c r="O59" i="47" s="1"/>
  <c r="N58" i="47"/>
  <c r="N59" i="47" s="1"/>
  <c r="M58" i="47"/>
  <c r="L58" i="47"/>
  <c r="L59" i="47" s="1"/>
  <c r="K58" i="47"/>
  <c r="K59" i="47" s="1"/>
  <c r="J58" i="47"/>
  <c r="J59" i="47" s="1"/>
  <c r="I58" i="47"/>
  <c r="H58" i="47"/>
  <c r="H59" i="47" s="1"/>
  <c r="G58" i="47"/>
  <c r="F58" i="47"/>
  <c r="F59" i="47" s="1"/>
  <c r="E58" i="47"/>
  <c r="D58" i="47"/>
  <c r="D59" i="47" s="1"/>
  <c r="P56" i="47"/>
  <c r="P57" i="47" s="1"/>
  <c r="O56" i="47"/>
  <c r="N56" i="47"/>
  <c r="M56" i="47"/>
  <c r="L56" i="47"/>
  <c r="L57" i="47" s="1"/>
  <c r="K56" i="47"/>
  <c r="J56" i="47"/>
  <c r="I56" i="47"/>
  <c r="H56" i="47"/>
  <c r="H57" i="47" s="1"/>
  <c r="G56" i="47"/>
  <c r="F56" i="47"/>
  <c r="E56" i="47"/>
  <c r="D56" i="47"/>
  <c r="D57" i="47" s="1"/>
  <c r="F50" i="47"/>
  <c r="P49" i="47"/>
  <c r="P50" i="47" s="1"/>
  <c r="O49" i="47"/>
  <c r="N49" i="47"/>
  <c r="N50" i="47" s="1"/>
  <c r="M49" i="47"/>
  <c r="M50" i="47" s="1"/>
  <c r="L49" i="47"/>
  <c r="L50" i="47" s="1"/>
  <c r="K49" i="47"/>
  <c r="K50" i="47" s="1"/>
  <c r="J49" i="47"/>
  <c r="J50" i="47" s="1"/>
  <c r="I49" i="47"/>
  <c r="I50" i="47" s="1"/>
  <c r="H49" i="47"/>
  <c r="H50" i="47" s="1"/>
  <c r="G49" i="47"/>
  <c r="G50" i="47" s="1"/>
  <c r="F49" i="47"/>
  <c r="E49" i="47"/>
  <c r="E50" i="47" s="1"/>
  <c r="D49" i="47"/>
  <c r="D50" i="47" s="1"/>
  <c r="H48" i="47"/>
  <c r="P47" i="47"/>
  <c r="P48" i="47" s="1"/>
  <c r="O47" i="47"/>
  <c r="N47" i="47"/>
  <c r="N48" i="47" s="1"/>
  <c r="M47" i="47"/>
  <c r="M48" i="47" s="1"/>
  <c r="L47" i="47"/>
  <c r="L48" i="47" s="1"/>
  <c r="K47" i="47"/>
  <c r="J47" i="47"/>
  <c r="J48" i="47" s="1"/>
  <c r="I47" i="47"/>
  <c r="I48" i="47" s="1"/>
  <c r="H47" i="47"/>
  <c r="G47" i="47"/>
  <c r="G48" i="47" s="1"/>
  <c r="F47" i="47"/>
  <c r="F48" i="47" s="1"/>
  <c r="E47" i="47"/>
  <c r="E48" i="47" s="1"/>
  <c r="D47" i="47"/>
  <c r="D48" i="47" s="1"/>
  <c r="P45" i="47"/>
  <c r="P46" i="47" s="1"/>
  <c r="O45" i="47"/>
  <c r="N45" i="47"/>
  <c r="M45" i="47"/>
  <c r="L45" i="47"/>
  <c r="K45" i="47"/>
  <c r="J45" i="47"/>
  <c r="I45" i="47"/>
  <c r="H45" i="47"/>
  <c r="H46" i="47" s="1"/>
  <c r="G45" i="47"/>
  <c r="F45" i="47"/>
  <c r="E45" i="47"/>
  <c r="D45" i="47"/>
  <c r="P44" i="47"/>
  <c r="H44" i="47"/>
  <c r="P43" i="47"/>
  <c r="O43" i="47"/>
  <c r="O44" i="47" s="1"/>
  <c r="N43" i="47"/>
  <c r="N44" i="47" s="1"/>
  <c r="M43" i="47"/>
  <c r="M44" i="47" s="1"/>
  <c r="L43" i="47"/>
  <c r="L44" i="47" s="1"/>
  <c r="K43" i="47"/>
  <c r="K44" i="47" s="1"/>
  <c r="J43" i="47"/>
  <c r="J44" i="47" s="1"/>
  <c r="I43" i="47"/>
  <c r="I44" i="47" s="1"/>
  <c r="H43" i="47"/>
  <c r="G43" i="47"/>
  <c r="G44" i="47" s="1"/>
  <c r="F43" i="47"/>
  <c r="F44" i="47" s="1"/>
  <c r="E43" i="47"/>
  <c r="E44" i="47" s="1"/>
  <c r="D43" i="47"/>
  <c r="D44" i="47" s="1"/>
  <c r="P42" i="47"/>
  <c r="P41" i="47"/>
  <c r="O41" i="47"/>
  <c r="N41" i="47"/>
  <c r="N42" i="47" s="1"/>
  <c r="M41" i="47"/>
  <c r="L41" i="47"/>
  <c r="L42" i="47" s="1"/>
  <c r="K41" i="47"/>
  <c r="J41" i="47"/>
  <c r="J42" i="47" s="1"/>
  <c r="I41" i="47"/>
  <c r="H41" i="47"/>
  <c r="H42" i="47" s="1"/>
  <c r="G41" i="47"/>
  <c r="F41" i="47"/>
  <c r="F42" i="47" s="1"/>
  <c r="E41" i="47"/>
  <c r="D41" i="47"/>
  <c r="D42" i="47" s="1"/>
  <c r="H40" i="47"/>
  <c r="P39" i="47"/>
  <c r="P40" i="47" s="1"/>
  <c r="O39" i="47"/>
  <c r="O40" i="47" s="1"/>
  <c r="N39" i="47"/>
  <c r="M39" i="47"/>
  <c r="M40" i="47" s="1"/>
  <c r="L39" i="47"/>
  <c r="K39" i="47"/>
  <c r="K40" i="47" s="1"/>
  <c r="J39" i="47"/>
  <c r="I39" i="47"/>
  <c r="I40" i="47" s="1"/>
  <c r="H39" i="47"/>
  <c r="G39" i="47"/>
  <c r="G40" i="47" s="1"/>
  <c r="F39" i="47"/>
  <c r="E39" i="47"/>
  <c r="E40" i="47" s="1"/>
  <c r="D39" i="47"/>
  <c r="P32" i="47"/>
  <c r="P33" i="47" s="1"/>
  <c r="O32" i="47"/>
  <c r="N32" i="47"/>
  <c r="M32" i="47"/>
  <c r="M33" i="47" s="1"/>
  <c r="L32" i="47"/>
  <c r="L33" i="47" s="1"/>
  <c r="K32" i="47"/>
  <c r="J32" i="47"/>
  <c r="I32" i="47"/>
  <c r="I33" i="47" s="1"/>
  <c r="H32" i="47"/>
  <c r="H33" i="47" s="1"/>
  <c r="G32" i="47"/>
  <c r="F32" i="47"/>
  <c r="E32" i="47"/>
  <c r="E33" i="47" s="1"/>
  <c r="D32" i="47"/>
  <c r="D33" i="47" s="1"/>
  <c r="O31" i="47"/>
  <c r="P30" i="47"/>
  <c r="O30" i="47"/>
  <c r="N30" i="47"/>
  <c r="M30" i="47"/>
  <c r="L30" i="47"/>
  <c r="L31" i="47" s="1"/>
  <c r="K30" i="47"/>
  <c r="J30" i="47"/>
  <c r="I30" i="47"/>
  <c r="H30" i="47"/>
  <c r="H31" i="47" s="1"/>
  <c r="G30" i="47"/>
  <c r="F30" i="47"/>
  <c r="E30" i="47"/>
  <c r="D30" i="47"/>
  <c r="D31" i="47" s="1"/>
  <c r="P28" i="47"/>
  <c r="P29" i="47" s="1"/>
  <c r="O28" i="47"/>
  <c r="N28" i="47"/>
  <c r="N29" i="47" s="1"/>
  <c r="M28" i="47"/>
  <c r="L28" i="47"/>
  <c r="L29" i="47" s="1"/>
  <c r="K28" i="47"/>
  <c r="J28" i="47"/>
  <c r="J29" i="47" s="1"/>
  <c r="I28" i="47"/>
  <c r="I29" i="47" s="1"/>
  <c r="H28" i="47"/>
  <c r="H29" i="47" s="1"/>
  <c r="G28" i="47"/>
  <c r="G29" i="47" s="1"/>
  <c r="F28" i="47"/>
  <c r="F29" i="47" s="1"/>
  <c r="E28" i="47"/>
  <c r="E29" i="47" s="1"/>
  <c r="D28" i="47"/>
  <c r="D29" i="47" s="1"/>
  <c r="P26" i="47"/>
  <c r="P27" i="47" s="1"/>
  <c r="O26" i="47"/>
  <c r="O27" i="47" s="1"/>
  <c r="N26" i="47"/>
  <c r="M26" i="47"/>
  <c r="L26" i="47"/>
  <c r="L27" i="47" s="1"/>
  <c r="K26" i="47"/>
  <c r="J26" i="47"/>
  <c r="I26" i="47"/>
  <c r="H26" i="47"/>
  <c r="H27" i="47" s="1"/>
  <c r="G26" i="47"/>
  <c r="F26" i="47"/>
  <c r="E26" i="47"/>
  <c r="D26" i="47"/>
  <c r="D27" i="47" s="1"/>
  <c r="O25" i="47"/>
  <c r="P24" i="47"/>
  <c r="P25" i="47" s="1"/>
  <c r="O24" i="47"/>
  <c r="N24" i="47"/>
  <c r="N25" i="47" s="1"/>
  <c r="M24" i="47"/>
  <c r="M25" i="47" s="1"/>
  <c r="L24" i="47"/>
  <c r="L25" i="47" s="1"/>
  <c r="K24" i="47"/>
  <c r="K25" i="47" s="1"/>
  <c r="J24" i="47"/>
  <c r="J25" i="47" s="1"/>
  <c r="I24" i="47"/>
  <c r="I25" i="47" s="1"/>
  <c r="H24" i="47"/>
  <c r="H25" i="47" s="1"/>
  <c r="G24" i="47"/>
  <c r="G25" i="47" s="1"/>
  <c r="F24" i="47"/>
  <c r="F25" i="47" s="1"/>
  <c r="E24" i="47"/>
  <c r="E25" i="47" s="1"/>
  <c r="D24" i="47"/>
  <c r="D25" i="47" s="1"/>
  <c r="P22" i="47"/>
  <c r="O22" i="47"/>
  <c r="N22" i="47"/>
  <c r="M22" i="47"/>
  <c r="L22" i="47"/>
  <c r="L34" i="47" s="1"/>
  <c r="K22" i="47"/>
  <c r="J22" i="47"/>
  <c r="J36" i="47" s="1"/>
  <c r="I22" i="47"/>
  <c r="H22" i="47"/>
  <c r="H34" i="47" s="1"/>
  <c r="G22" i="47"/>
  <c r="F22" i="47"/>
  <c r="E22" i="47"/>
  <c r="D22" i="47"/>
  <c r="D34" i="47" s="1"/>
  <c r="P15" i="47"/>
  <c r="P16" i="47" s="1"/>
  <c r="O15" i="47"/>
  <c r="N15" i="47"/>
  <c r="M15" i="47"/>
  <c r="L15" i="47"/>
  <c r="L16" i="47" s="1"/>
  <c r="K15" i="47"/>
  <c r="J15" i="47"/>
  <c r="I15" i="47"/>
  <c r="H15" i="47"/>
  <c r="H16" i="47" s="1"/>
  <c r="G15" i="47"/>
  <c r="F15" i="47"/>
  <c r="E15" i="47"/>
  <c r="D15" i="47"/>
  <c r="D16" i="47" s="1"/>
  <c r="P13" i="47"/>
  <c r="P14" i="47" s="1"/>
  <c r="O13" i="47"/>
  <c r="N13" i="47"/>
  <c r="M13" i="47"/>
  <c r="L13" i="47"/>
  <c r="L14" i="47" s="1"/>
  <c r="K13" i="47"/>
  <c r="J13" i="47"/>
  <c r="I13" i="47"/>
  <c r="H13" i="47"/>
  <c r="H14" i="47" s="1"/>
  <c r="G13" i="47"/>
  <c r="F13" i="47"/>
  <c r="E13" i="47"/>
  <c r="D13" i="47"/>
  <c r="D14" i="47" s="1"/>
  <c r="P11" i="47"/>
  <c r="O11" i="47"/>
  <c r="N11" i="47"/>
  <c r="M11" i="47"/>
  <c r="L11" i="47"/>
  <c r="L12" i="47" s="1"/>
  <c r="K11" i="47"/>
  <c r="K12" i="47" s="1"/>
  <c r="J11" i="47"/>
  <c r="J12" i="47" s="1"/>
  <c r="I11" i="47"/>
  <c r="H11" i="47"/>
  <c r="H12" i="47" s="1"/>
  <c r="G11" i="47"/>
  <c r="G12" i="47" s="1"/>
  <c r="F11" i="47"/>
  <c r="F12" i="47" s="1"/>
  <c r="E11" i="47"/>
  <c r="E12" i="47" s="1"/>
  <c r="D11" i="47"/>
  <c r="D12" i="47" s="1"/>
  <c r="P9" i="47"/>
  <c r="P10" i="47" s="1"/>
  <c r="O9" i="47"/>
  <c r="N9" i="47"/>
  <c r="M9" i="47"/>
  <c r="L9" i="47"/>
  <c r="L10" i="47" s="1"/>
  <c r="K9" i="47"/>
  <c r="J9" i="47"/>
  <c r="I9" i="47"/>
  <c r="H9" i="47"/>
  <c r="H10" i="47" s="1"/>
  <c r="G9" i="47"/>
  <c r="F9" i="47"/>
  <c r="F10" i="47" s="1"/>
  <c r="E9" i="47"/>
  <c r="D9" i="47"/>
  <c r="D10" i="47" s="1"/>
  <c r="P7" i="47"/>
  <c r="P8" i="47" s="1"/>
  <c r="O7" i="47"/>
  <c r="N7" i="47"/>
  <c r="N8" i="47" s="1"/>
  <c r="M7" i="47"/>
  <c r="M8" i="47" s="1"/>
  <c r="L7" i="47"/>
  <c r="L8" i="47" s="1"/>
  <c r="K7" i="47"/>
  <c r="J7" i="47"/>
  <c r="J8" i="47" s="1"/>
  <c r="I7" i="47"/>
  <c r="I8" i="47" s="1"/>
  <c r="H7" i="47"/>
  <c r="H8" i="47" s="1"/>
  <c r="G7" i="47"/>
  <c r="F7" i="47"/>
  <c r="F8" i="47" s="1"/>
  <c r="E7" i="47"/>
  <c r="E8" i="47" s="1"/>
  <c r="D7" i="47"/>
  <c r="D8" i="47" s="1"/>
  <c r="P5" i="47"/>
  <c r="P6" i="47" s="1"/>
  <c r="O5" i="47"/>
  <c r="O17" i="47" s="1"/>
  <c r="N5" i="47"/>
  <c r="M5" i="47"/>
  <c r="M6" i="47" s="1"/>
  <c r="L5" i="47"/>
  <c r="L6" i="47" s="1"/>
  <c r="K5" i="47"/>
  <c r="K6" i="47" s="1"/>
  <c r="J5" i="47"/>
  <c r="I5" i="47"/>
  <c r="I6" i="47" s="1"/>
  <c r="H5" i="47"/>
  <c r="H6" i="47" s="1"/>
  <c r="G5" i="47"/>
  <c r="G6" i="47" s="1"/>
  <c r="F5" i="47"/>
  <c r="E5" i="47"/>
  <c r="E6" i="47" s="1"/>
  <c r="D5" i="47"/>
  <c r="D6" i="47" s="1"/>
  <c r="E10" i="47" l="1"/>
  <c r="I10" i="47"/>
  <c r="M10" i="47"/>
  <c r="O12" i="47"/>
  <c r="K29" i="47"/>
  <c r="F51" i="47"/>
  <c r="J51" i="47"/>
  <c r="N51" i="47"/>
  <c r="N52" i="47" s="1"/>
  <c r="G42" i="47"/>
  <c r="K42" i="47"/>
  <c r="O42" i="47"/>
  <c r="E46" i="47"/>
  <c r="I46" i="47"/>
  <c r="M46" i="47"/>
  <c r="E68" i="47"/>
  <c r="I68" i="47"/>
  <c r="M68" i="47"/>
  <c r="N65" i="47"/>
  <c r="J10" i="47"/>
  <c r="F14" i="47"/>
  <c r="J14" i="47"/>
  <c r="N14" i="47"/>
  <c r="F46" i="47"/>
  <c r="J46" i="47"/>
  <c r="F57" i="47"/>
  <c r="J57" i="47"/>
  <c r="O65" i="47"/>
  <c r="F17" i="47"/>
  <c r="J17" i="47"/>
  <c r="N17" i="47"/>
  <c r="G10" i="47"/>
  <c r="K10" i="47"/>
  <c r="I19" i="47"/>
  <c r="M12" i="47"/>
  <c r="M29" i="47"/>
  <c r="D51" i="47"/>
  <c r="D52" i="47" s="1"/>
  <c r="H51" i="47"/>
  <c r="H52" i="47" s="1"/>
  <c r="L51" i="47"/>
  <c r="L52" i="47" s="1"/>
  <c r="P51" i="47"/>
  <c r="P52" i="47" s="1"/>
  <c r="E42" i="47"/>
  <c r="I42" i="47"/>
  <c r="M42" i="47"/>
  <c r="G46" i="47"/>
  <c r="K46" i="47"/>
  <c r="O46" i="47"/>
  <c r="G57" i="47"/>
  <c r="K57" i="47"/>
  <c r="D70" i="47"/>
  <c r="J6" i="47"/>
  <c r="N40" i="47"/>
  <c r="N53" i="47"/>
  <c r="N46" i="47"/>
  <c r="E57" i="47"/>
  <c r="N6" i="47"/>
  <c r="G8" i="47"/>
  <c r="K8" i="47"/>
  <c r="O8" i="47"/>
  <c r="N12" i="47"/>
  <c r="E14" i="47"/>
  <c r="I14" i="47"/>
  <c r="M14" i="47"/>
  <c r="E16" i="47"/>
  <c r="I16" i="47"/>
  <c r="M16" i="47"/>
  <c r="K23" i="47"/>
  <c r="F36" i="47"/>
  <c r="K48" i="47"/>
  <c r="O48" i="47"/>
  <c r="K53" i="47"/>
  <c r="N57" i="47"/>
  <c r="I57" i="47"/>
  <c r="G70" i="47"/>
  <c r="K70" i="47"/>
  <c r="O70" i="47"/>
  <c r="F53" i="47"/>
  <c r="O10" i="47"/>
  <c r="N10" i="47"/>
  <c r="F16" i="47"/>
  <c r="J16" i="47"/>
  <c r="N16" i="47"/>
  <c r="E34" i="47"/>
  <c r="I34" i="47"/>
  <c r="M34" i="47"/>
  <c r="O29" i="47"/>
  <c r="J40" i="47"/>
  <c r="D53" i="47"/>
  <c r="H53" i="47"/>
  <c r="L53" i="47"/>
  <c r="P53" i="47"/>
  <c r="O50" i="47"/>
  <c r="O53" i="47"/>
  <c r="O57" i="47"/>
  <c r="M57" i="47"/>
  <c r="F40" i="47"/>
  <c r="J53" i="47"/>
  <c r="F6" i="47"/>
  <c r="D19" i="47"/>
  <c r="H19" i="47"/>
  <c r="L19" i="47"/>
  <c r="P19" i="47"/>
  <c r="P12" i="47"/>
  <c r="G14" i="47"/>
  <c r="K14" i="47"/>
  <c r="O14" i="47"/>
  <c r="G16" i="47"/>
  <c r="K16" i="47"/>
  <c r="O16" i="47"/>
  <c r="F33" i="47"/>
  <c r="J33" i="47"/>
  <c r="N33" i="47"/>
  <c r="D40" i="47"/>
  <c r="L40" i="47"/>
  <c r="D46" i="47"/>
  <c r="L46" i="47"/>
  <c r="K63" i="47"/>
  <c r="K17" i="47"/>
  <c r="E19" i="47"/>
  <c r="M19" i="47"/>
  <c r="G23" i="47"/>
  <c r="E51" i="47"/>
  <c r="E52" i="47" s="1"/>
  <c r="I12" i="47"/>
  <c r="D17" i="47"/>
  <c r="H17" i="47"/>
  <c r="L17" i="47"/>
  <c r="P17" i="47"/>
  <c r="P18" i="47" s="1"/>
  <c r="F19" i="47"/>
  <c r="J19" i="47"/>
  <c r="N19" i="47"/>
  <c r="D23" i="47"/>
  <c r="H23" i="47"/>
  <c r="L23" i="47"/>
  <c r="P23" i="47"/>
  <c r="M31" i="47"/>
  <c r="I31" i="47"/>
  <c r="P31" i="47"/>
  <c r="I51" i="47"/>
  <c r="I52" i="47" s="1"/>
  <c r="O67" i="47"/>
  <c r="H70" i="47"/>
  <c r="G17" i="47"/>
  <c r="O23" i="47"/>
  <c r="P34" i="47"/>
  <c r="P35" i="47" s="1"/>
  <c r="N68" i="47"/>
  <c r="O6" i="47"/>
  <c r="E17" i="47"/>
  <c r="I17" i="47"/>
  <c r="M17" i="47"/>
  <c r="G19" i="47"/>
  <c r="K19" i="47"/>
  <c r="O19" i="47"/>
  <c r="F34" i="47"/>
  <c r="J34" i="47"/>
  <c r="N34" i="47"/>
  <c r="E23" i="47"/>
  <c r="I23" i="47"/>
  <c r="M23" i="47"/>
  <c r="E27" i="47"/>
  <c r="I27" i="47"/>
  <c r="M27" i="47"/>
  <c r="G27" i="47"/>
  <c r="E36" i="47"/>
  <c r="I36" i="47"/>
  <c r="M36" i="47"/>
  <c r="E31" i="47"/>
  <c r="G31" i="47"/>
  <c r="N36" i="47"/>
  <c r="M51" i="47"/>
  <c r="M52" i="47" s="1"/>
  <c r="F68" i="47"/>
  <c r="L70" i="47"/>
  <c r="G34" i="47"/>
  <c r="G35" i="47" s="1"/>
  <c r="K34" i="47"/>
  <c r="O34" i="47"/>
  <c r="F23" i="47"/>
  <c r="J23" i="47"/>
  <c r="N23" i="47"/>
  <c r="F27" i="47"/>
  <c r="J27" i="47"/>
  <c r="N27" i="47"/>
  <c r="K27" i="47"/>
  <c r="F31" i="47"/>
  <c r="J31" i="47"/>
  <c r="N31" i="47"/>
  <c r="K31" i="47"/>
  <c r="G53" i="47"/>
  <c r="E59" i="47"/>
  <c r="I59" i="47"/>
  <c r="M59" i="47"/>
  <c r="G59" i="47"/>
  <c r="G63" i="47"/>
  <c r="J68" i="47"/>
  <c r="P70" i="47"/>
  <c r="G36" i="47"/>
  <c r="K36" i="47"/>
  <c r="O36" i="47"/>
  <c r="G68" i="47"/>
  <c r="K68" i="47"/>
  <c r="O68" i="47"/>
  <c r="E70" i="47"/>
  <c r="I70" i="47"/>
  <c r="M70" i="47"/>
  <c r="G33" i="47"/>
  <c r="K33" i="47"/>
  <c r="O33" i="47"/>
  <c r="D36" i="47"/>
  <c r="H36" i="47"/>
  <c r="L36" i="47"/>
  <c r="P36" i="47"/>
  <c r="G51" i="47"/>
  <c r="G52" i="47" s="1"/>
  <c r="K51" i="47"/>
  <c r="K52" i="47" s="1"/>
  <c r="O51" i="47"/>
  <c r="O52" i="47" s="1"/>
  <c r="E53" i="47"/>
  <c r="I53" i="47"/>
  <c r="M53" i="47"/>
  <c r="D68" i="47"/>
  <c r="H68" i="47"/>
  <c r="L68" i="47"/>
  <c r="P68" i="47"/>
  <c r="P69" i="47" s="1"/>
  <c r="F70" i="47"/>
  <c r="J70" i="47"/>
  <c r="N70" i="47"/>
  <c r="H64" i="45"/>
  <c r="L64" i="45"/>
  <c r="P64" i="45"/>
  <c r="E63" i="45"/>
  <c r="E64" i="45" s="1"/>
  <c r="F63" i="45"/>
  <c r="F64" i="45" s="1"/>
  <c r="G63" i="45"/>
  <c r="G64" i="45" s="1"/>
  <c r="H63" i="45"/>
  <c r="I63" i="45"/>
  <c r="I64" i="45" s="1"/>
  <c r="J63" i="45"/>
  <c r="J64" i="45" s="1"/>
  <c r="K63" i="45"/>
  <c r="K64" i="45" s="1"/>
  <c r="L63" i="45"/>
  <c r="M63" i="45"/>
  <c r="M64" i="45" s="1"/>
  <c r="N63" i="45"/>
  <c r="N64" i="45" s="1"/>
  <c r="O63" i="45"/>
  <c r="O64" i="45" s="1"/>
  <c r="P63" i="45"/>
  <c r="D63" i="45"/>
  <c r="D64" i="45" s="1"/>
  <c r="F47" i="45"/>
  <c r="J47" i="45"/>
  <c r="N47" i="45"/>
  <c r="E46" i="45"/>
  <c r="E47" i="45" s="1"/>
  <c r="F46" i="45"/>
  <c r="G46" i="45"/>
  <c r="G47" i="45" s="1"/>
  <c r="H46" i="45"/>
  <c r="H47" i="45" s="1"/>
  <c r="I46" i="45"/>
  <c r="I47" i="45" s="1"/>
  <c r="J46" i="45"/>
  <c r="K46" i="45"/>
  <c r="K47" i="45" s="1"/>
  <c r="L46" i="45"/>
  <c r="L47" i="45" s="1"/>
  <c r="M46" i="45"/>
  <c r="M47" i="45" s="1"/>
  <c r="N46" i="45"/>
  <c r="O46" i="45"/>
  <c r="O47" i="45" s="1"/>
  <c r="P46" i="45"/>
  <c r="P47" i="45" s="1"/>
  <c r="D46" i="45"/>
  <c r="D47" i="45" s="1"/>
  <c r="G30" i="45"/>
  <c r="K30" i="45"/>
  <c r="O30" i="45"/>
  <c r="E29" i="45"/>
  <c r="E30" i="45" s="1"/>
  <c r="F29" i="45"/>
  <c r="F30" i="45" s="1"/>
  <c r="G29" i="45"/>
  <c r="H29" i="45"/>
  <c r="H30" i="45" s="1"/>
  <c r="I29" i="45"/>
  <c r="I30" i="45" s="1"/>
  <c r="J29" i="45"/>
  <c r="J30" i="45" s="1"/>
  <c r="K29" i="45"/>
  <c r="L29" i="45"/>
  <c r="L30" i="45" s="1"/>
  <c r="M29" i="45"/>
  <c r="M30" i="45" s="1"/>
  <c r="N29" i="45"/>
  <c r="N30" i="45" s="1"/>
  <c r="O29" i="45"/>
  <c r="P29" i="45"/>
  <c r="P30" i="45" s="1"/>
  <c r="D29" i="45"/>
  <c r="D30" i="45" s="1"/>
  <c r="E12" i="45"/>
  <c r="F12" i="45"/>
  <c r="G12" i="45"/>
  <c r="H12" i="45"/>
  <c r="I12" i="45"/>
  <c r="J12" i="45"/>
  <c r="K12" i="45"/>
  <c r="L12" i="45"/>
  <c r="M12" i="45"/>
  <c r="N12" i="45"/>
  <c r="O12" i="45"/>
  <c r="P12" i="45"/>
  <c r="P13" i="45" s="1"/>
  <c r="D12" i="45"/>
  <c r="L13" i="45"/>
  <c r="A3" i="46"/>
  <c r="J52" i="47" l="1"/>
  <c r="F52" i="47"/>
  <c r="D35" i="47"/>
  <c r="N35" i="47"/>
  <c r="E35" i="47"/>
  <c r="O35" i="47"/>
  <c r="J35" i="47"/>
  <c r="H69" i="47"/>
  <c r="G69" i="47"/>
  <c r="K35" i="47"/>
  <c r="F35" i="47"/>
  <c r="M18" i="47"/>
  <c r="N69" i="47"/>
  <c r="E69" i="47"/>
  <c r="D69" i="47"/>
  <c r="J69" i="47"/>
  <c r="I18" i="47"/>
  <c r="L18" i="47"/>
  <c r="K18" i="47"/>
  <c r="N18" i="47"/>
  <c r="O18" i="47"/>
  <c r="O69" i="47"/>
  <c r="E18" i="47"/>
  <c r="M35" i="47"/>
  <c r="H18" i="47"/>
  <c r="M69" i="47"/>
  <c r="J18" i="47"/>
  <c r="L35" i="47"/>
  <c r="L69" i="47"/>
  <c r="K69" i="47"/>
  <c r="F69" i="47"/>
  <c r="G18" i="47"/>
  <c r="I35" i="47"/>
  <c r="D18" i="47"/>
  <c r="I69" i="47"/>
  <c r="F18" i="47"/>
  <c r="H35" i="47"/>
  <c r="H13" i="45"/>
  <c r="K13" i="45"/>
  <c r="G13" i="45"/>
  <c r="O13" i="45"/>
  <c r="N13" i="45"/>
  <c r="J13" i="45"/>
  <c r="F13" i="45"/>
  <c r="D13" i="45"/>
  <c r="M13" i="45"/>
  <c r="I13" i="45"/>
  <c r="E13" i="45"/>
  <c r="E65" i="45"/>
  <c r="F65" i="45"/>
  <c r="G65" i="45"/>
  <c r="H65" i="45"/>
  <c r="I65" i="45"/>
  <c r="J65" i="45"/>
  <c r="K65" i="45"/>
  <c r="L65" i="45"/>
  <c r="M65" i="45"/>
  <c r="N65" i="45"/>
  <c r="O65" i="45"/>
  <c r="P65" i="45"/>
  <c r="P66" i="45" s="1"/>
  <c r="D65" i="45"/>
  <c r="E61" i="45"/>
  <c r="F61" i="45"/>
  <c r="G61" i="45"/>
  <c r="H61" i="45"/>
  <c r="I61" i="45"/>
  <c r="J61" i="45"/>
  <c r="K61" i="45"/>
  <c r="L61" i="45"/>
  <c r="M61" i="45"/>
  <c r="N61" i="45"/>
  <c r="O61" i="45"/>
  <c r="P61" i="45"/>
  <c r="P62" i="45" s="1"/>
  <c r="D61" i="45"/>
  <c r="E59" i="45"/>
  <c r="F59" i="45"/>
  <c r="G59" i="45"/>
  <c r="H59" i="45"/>
  <c r="I59" i="45"/>
  <c r="J59" i="45"/>
  <c r="K59" i="45"/>
  <c r="L59" i="45"/>
  <c r="M59" i="45"/>
  <c r="N59" i="45"/>
  <c r="O59" i="45"/>
  <c r="P59" i="45"/>
  <c r="D59" i="45"/>
  <c r="E57" i="45"/>
  <c r="F57" i="45"/>
  <c r="G57" i="45"/>
  <c r="H57" i="45"/>
  <c r="I57" i="45"/>
  <c r="J57" i="45"/>
  <c r="K57" i="45"/>
  <c r="L57" i="45"/>
  <c r="M57" i="45"/>
  <c r="N57" i="45"/>
  <c r="O57" i="45"/>
  <c r="P57" i="45"/>
  <c r="D57" i="45"/>
  <c r="E55" i="45"/>
  <c r="F55" i="45"/>
  <c r="G55" i="45"/>
  <c r="H55" i="45"/>
  <c r="I55" i="45"/>
  <c r="J55" i="45"/>
  <c r="K55" i="45"/>
  <c r="L55" i="45"/>
  <c r="M55" i="45"/>
  <c r="N55" i="45"/>
  <c r="O55" i="45"/>
  <c r="P55" i="45"/>
  <c r="D55" i="45"/>
  <c r="P60" i="45"/>
  <c r="H66" i="45" l="1"/>
  <c r="L62" i="45"/>
  <c r="N66" i="45"/>
  <c r="G58" i="45"/>
  <c r="D60" i="45"/>
  <c r="H56" i="45"/>
  <c r="F62" i="45"/>
  <c r="L60" i="45"/>
  <c r="D62" i="45"/>
  <c r="D66" i="45"/>
  <c r="L66" i="45"/>
  <c r="L58" i="45"/>
  <c r="H58" i="45"/>
  <c r="J66" i="45"/>
  <c r="I66" i="45"/>
  <c r="O66" i="45"/>
  <c r="K66" i="45"/>
  <c r="G66" i="45"/>
  <c r="O58" i="45"/>
  <c r="N56" i="45"/>
  <c r="J56" i="45"/>
  <c r="F56" i="45"/>
  <c r="K58" i="45"/>
  <c r="H60" i="45"/>
  <c r="M66" i="45"/>
  <c r="F66" i="45"/>
  <c r="H62" i="45"/>
  <c r="E66" i="45"/>
  <c r="P58" i="45"/>
  <c r="N58" i="45"/>
  <c r="F58" i="45"/>
  <c r="D58" i="45"/>
  <c r="M60" i="45"/>
  <c r="E60" i="45"/>
  <c r="I60" i="45"/>
  <c r="E58" i="45"/>
  <c r="I58" i="45"/>
  <c r="M58" i="45"/>
  <c r="F60" i="45"/>
  <c r="J60" i="45"/>
  <c r="N60" i="45"/>
  <c r="D67" i="45"/>
  <c r="H67" i="45"/>
  <c r="L67" i="45"/>
  <c r="P67" i="45"/>
  <c r="P68" i="45" s="1"/>
  <c r="J58" i="45"/>
  <c r="G60" i="45"/>
  <c r="K60" i="45"/>
  <c r="O60" i="45"/>
  <c r="G56" i="45"/>
  <c r="K56" i="45"/>
  <c r="O56" i="45"/>
  <c r="L56" i="45"/>
  <c r="E62" i="45"/>
  <c r="I62" i="45"/>
  <c r="M62" i="45"/>
  <c r="P56" i="45"/>
  <c r="F69" i="45"/>
  <c r="J69" i="45"/>
  <c r="N69" i="45"/>
  <c r="J62" i="45"/>
  <c r="E56" i="45"/>
  <c r="I56" i="45"/>
  <c r="M56" i="45"/>
  <c r="D56" i="45"/>
  <c r="G62" i="45"/>
  <c r="K62" i="45"/>
  <c r="O62" i="45"/>
  <c r="N62" i="45"/>
  <c r="E67" i="45"/>
  <c r="I67" i="45"/>
  <c r="M67" i="45"/>
  <c r="G69" i="45"/>
  <c r="K69" i="45"/>
  <c r="O69" i="45"/>
  <c r="F67" i="45"/>
  <c r="J67" i="45"/>
  <c r="J68" i="45" s="1"/>
  <c r="N67" i="45"/>
  <c r="D69" i="45"/>
  <c r="H69" i="45"/>
  <c r="L69" i="45"/>
  <c r="P69" i="45"/>
  <c r="G67" i="45"/>
  <c r="K67" i="45"/>
  <c r="O67" i="45"/>
  <c r="O68" i="45" s="1"/>
  <c r="E69" i="45"/>
  <c r="I69" i="45"/>
  <c r="M69" i="45"/>
  <c r="P48" i="45"/>
  <c r="P49" i="45" s="1"/>
  <c r="O48" i="45"/>
  <c r="N48" i="45"/>
  <c r="M48" i="45"/>
  <c r="L48" i="45"/>
  <c r="L49" i="45" s="1"/>
  <c r="K48" i="45"/>
  <c r="J48" i="45"/>
  <c r="I48" i="45"/>
  <c r="H48" i="45"/>
  <c r="H49" i="45" s="1"/>
  <c r="G48" i="45"/>
  <c r="F48" i="45"/>
  <c r="E48" i="45"/>
  <c r="D48" i="45"/>
  <c r="D49" i="45" s="1"/>
  <c r="P44" i="45"/>
  <c r="O44" i="45"/>
  <c r="N44" i="45"/>
  <c r="M44" i="45"/>
  <c r="L44" i="45"/>
  <c r="K44" i="45"/>
  <c r="J44" i="45"/>
  <c r="I44" i="45"/>
  <c r="H44" i="45"/>
  <c r="G44" i="45"/>
  <c r="F44" i="45"/>
  <c r="E44" i="45"/>
  <c r="D44" i="45"/>
  <c r="P42" i="45"/>
  <c r="O42" i="45"/>
  <c r="N42" i="45"/>
  <c r="M42" i="45"/>
  <c r="L42" i="45"/>
  <c r="L43" i="45" s="1"/>
  <c r="K42" i="45"/>
  <c r="J42" i="45"/>
  <c r="I42" i="45"/>
  <c r="H42" i="45"/>
  <c r="H43" i="45" s="1"/>
  <c r="G42" i="45"/>
  <c r="F42" i="45"/>
  <c r="E42" i="45"/>
  <c r="D42" i="45"/>
  <c r="D43" i="45" s="1"/>
  <c r="P40" i="45"/>
  <c r="O40" i="45"/>
  <c r="N40" i="45"/>
  <c r="M40" i="45"/>
  <c r="L40" i="45"/>
  <c r="L41" i="45" s="1"/>
  <c r="K40" i="45"/>
  <c r="J40" i="45"/>
  <c r="I40" i="45"/>
  <c r="H40" i="45"/>
  <c r="H41" i="45" s="1"/>
  <c r="G40" i="45"/>
  <c r="F40" i="45"/>
  <c r="E40" i="45"/>
  <c r="D40" i="45"/>
  <c r="D41" i="45" s="1"/>
  <c r="P38" i="45"/>
  <c r="O38" i="45"/>
  <c r="N38" i="45"/>
  <c r="M38" i="45"/>
  <c r="L38" i="45"/>
  <c r="L39" i="45" s="1"/>
  <c r="K38" i="45"/>
  <c r="J38" i="45"/>
  <c r="I38" i="45"/>
  <c r="H38" i="45"/>
  <c r="H39" i="45" s="1"/>
  <c r="G38" i="45"/>
  <c r="F38" i="45"/>
  <c r="E38" i="45"/>
  <c r="D38" i="45"/>
  <c r="D39" i="45" s="1"/>
  <c r="P31" i="45"/>
  <c r="P32" i="45" s="1"/>
  <c r="O31" i="45"/>
  <c r="N31" i="45"/>
  <c r="M31" i="45"/>
  <c r="L31" i="45"/>
  <c r="L32" i="45" s="1"/>
  <c r="K31" i="45"/>
  <c r="J31" i="45"/>
  <c r="I31" i="45"/>
  <c r="H31" i="45"/>
  <c r="H32" i="45" s="1"/>
  <c r="G31" i="45"/>
  <c r="F31" i="45"/>
  <c r="E31" i="45"/>
  <c r="D31" i="45"/>
  <c r="D32" i="45" s="1"/>
  <c r="P27" i="45"/>
  <c r="P28" i="45" s="1"/>
  <c r="O27" i="45"/>
  <c r="N27" i="45"/>
  <c r="M27" i="45"/>
  <c r="L27" i="45"/>
  <c r="K27" i="45"/>
  <c r="J27" i="45"/>
  <c r="I27" i="45"/>
  <c r="H27" i="45"/>
  <c r="H28" i="45" s="1"/>
  <c r="G27" i="45"/>
  <c r="F27" i="45"/>
  <c r="E27" i="45"/>
  <c r="D27" i="45"/>
  <c r="P25" i="45"/>
  <c r="P26" i="45" s="1"/>
  <c r="O25" i="45"/>
  <c r="N25" i="45"/>
  <c r="M25" i="45"/>
  <c r="L25" i="45"/>
  <c r="L26" i="45" s="1"/>
  <c r="K25" i="45"/>
  <c r="J25" i="45"/>
  <c r="I25" i="45"/>
  <c r="H25" i="45"/>
  <c r="H26" i="45" s="1"/>
  <c r="G25" i="45"/>
  <c r="F25" i="45"/>
  <c r="E25" i="45"/>
  <c r="D25" i="45"/>
  <c r="D26" i="45" s="1"/>
  <c r="P23" i="45"/>
  <c r="P24" i="45" s="1"/>
  <c r="O23" i="45"/>
  <c r="N23" i="45"/>
  <c r="M23" i="45"/>
  <c r="L23" i="45"/>
  <c r="L24" i="45" s="1"/>
  <c r="K23" i="45"/>
  <c r="J23" i="45"/>
  <c r="I23" i="45"/>
  <c r="H23" i="45"/>
  <c r="G23" i="45"/>
  <c r="F23" i="45"/>
  <c r="E23" i="45"/>
  <c r="D23" i="45"/>
  <c r="D24" i="45" s="1"/>
  <c r="P21" i="45"/>
  <c r="P22" i="45" s="1"/>
  <c r="O21" i="45"/>
  <c r="N21" i="45"/>
  <c r="M21" i="45"/>
  <c r="L21" i="45"/>
  <c r="L22" i="45" s="1"/>
  <c r="K21" i="45"/>
  <c r="J21" i="45"/>
  <c r="I21" i="45"/>
  <c r="H21" i="45"/>
  <c r="G21" i="45"/>
  <c r="F21" i="45"/>
  <c r="E21" i="45"/>
  <c r="D21" i="45"/>
  <c r="P14" i="45"/>
  <c r="P15" i="45" s="1"/>
  <c r="O14" i="45"/>
  <c r="N14" i="45"/>
  <c r="M14" i="45"/>
  <c r="L14" i="45"/>
  <c r="L15" i="45" s="1"/>
  <c r="K14" i="45"/>
  <c r="J14" i="45"/>
  <c r="I14" i="45"/>
  <c r="H14" i="45"/>
  <c r="H15" i="45" s="1"/>
  <c r="G14" i="45"/>
  <c r="F14" i="45"/>
  <c r="E14" i="45"/>
  <c r="D14" i="45"/>
  <c r="D15" i="45" s="1"/>
  <c r="P10" i="45"/>
  <c r="O10" i="45"/>
  <c r="N10" i="45"/>
  <c r="M10" i="45"/>
  <c r="L10" i="45"/>
  <c r="L11" i="45" s="1"/>
  <c r="K10" i="45"/>
  <c r="J10" i="45"/>
  <c r="I10" i="45"/>
  <c r="H10" i="45"/>
  <c r="G10" i="45"/>
  <c r="F10" i="45"/>
  <c r="E10" i="45"/>
  <c r="D10" i="45"/>
  <c r="P8" i="45"/>
  <c r="P9" i="45" s="1"/>
  <c r="O8" i="45"/>
  <c r="N8" i="45"/>
  <c r="M8" i="45"/>
  <c r="L8" i="45"/>
  <c r="L9" i="45" s="1"/>
  <c r="K8" i="45"/>
  <c r="J8" i="45"/>
  <c r="I8" i="45"/>
  <c r="H8" i="45"/>
  <c r="H9" i="45" s="1"/>
  <c r="G8" i="45"/>
  <c r="F8" i="45"/>
  <c r="E8" i="45"/>
  <c r="D8" i="45"/>
  <c r="D9" i="45" s="1"/>
  <c r="P6" i="45"/>
  <c r="O6" i="45"/>
  <c r="N6" i="45"/>
  <c r="M6" i="45"/>
  <c r="L6" i="45"/>
  <c r="L7" i="45" s="1"/>
  <c r="K6" i="45"/>
  <c r="J6" i="45"/>
  <c r="I6" i="45"/>
  <c r="H6" i="45"/>
  <c r="H7" i="45" s="1"/>
  <c r="G6" i="45"/>
  <c r="F6" i="45"/>
  <c r="E6" i="45"/>
  <c r="D6" i="45"/>
  <c r="D7" i="45" s="1"/>
  <c r="P4" i="45"/>
  <c r="P5" i="45" s="1"/>
  <c r="O4" i="45"/>
  <c r="N4" i="45"/>
  <c r="M4" i="45"/>
  <c r="L4" i="45"/>
  <c r="L5" i="45" s="1"/>
  <c r="K4" i="45"/>
  <c r="K5" i="45" s="1"/>
  <c r="J4" i="45"/>
  <c r="I4" i="45"/>
  <c r="H4" i="45"/>
  <c r="H5" i="45" s="1"/>
  <c r="G4" i="45"/>
  <c r="F4" i="45"/>
  <c r="E4" i="45"/>
  <c r="D4" i="45"/>
  <c r="D22" i="45" l="1"/>
  <c r="D33" i="45"/>
  <c r="E22" i="45"/>
  <c r="I22" i="45"/>
  <c r="M22" i="45"/>
  <c r="F45" i="45"/>
  <c r="J45" i="45"/>
  <c r="D18" i="45"/>
  <c r="E50" i="45"/>
  <c r="I50" i="45"/>
  <c r="M50" i="45"/>
  <c r="I49" i="45"/>
  <c r="G22" i="45"/>
  <c r="O22" i="45"/>
  <c r="N68" i="45"/>
  <c r="E68" i="45"/>
  <c r="D68" i="45"/>
  <c r="G18" i="45"/>
  <c r="O18" i="45"/>
  <c r="F33" i="45"/>
  <c r="J33" i="45"/>
  <c r="N33" i="45"/>
  <c r="F9" i="45"/>
  <c r="J9" i="45"/>
  <c r="N9" i="45"/>
  <c r="E5" i="45"/>
  <c r="I5" i="45"/>
  <c r="G9" i="45"/>
  <c r="G35" i="45"/>
  <c r="K35" i="45"/>
  <c r="O35" i="45"/>
  <c r="N52" i="45"/>
  <c r="K68" i="45"/>
  <c r="F68" i="45"/>
  <c r="M68" i="45"/>
  <c r="L68" i="45"/>
  <c r="G68" i="45"/>
  <c r="I68" i="45"/>
  <c r="H68" i="45"/>
  <c r="K33" i="45"/>
  <c r="D35" i="45"/>
  <c r="L35" i="45"/>
  <c r="F50" i="45"/>
  <c r="J50" i="45"/>
  <c r="N50" i="45"/>
  <c r="G52" i="45"/>
  <c r="K52" i="45"/>
  <c r="O52" i="45"/>
  <c r="D16" i="45"/>
  <c r="M16" i="45"/>
  <c r="H33" i="45"/>
  <c r="E35" i="45"/>
  <c r="I35" i="45"/>
  <c r="M35" i="45"/>
  <c r="G50" i="45"/>
  <c r="K50" i="45"/>
  <c r="O50" i="45"/>
  <c r="D52" i="45"/>
  <c r="H52" i="45"/>
  <c r="L52" i="45"/>
  <c r="P52" i="45"/>
  <c r="F16" i="45"/>
  <c r="J16" i="45"/>
  <c r="N16" i="45"/>
  <c r="G26" i="45"/>
  <c r="F35" i="45"/>
  <c r="J35" i="45"/>
  <c r="N35" i="45"/>
  <c r="P50" i="45"/>
  <c r="P51" i="45" s="1"/>
  <c r="E52" i="45"/>
  <c r="I52" i="45"/>
  <c r="M52" i="45"/>
  <c r="P16" i="45"/>
  <c r="P17" i="45" s="1"/>
  <c r="L16" i="45"/>
  <c r="H16" i="45"/>
  <c r="G33" i="45"/>
  <c r="O33" i="45"/>
  <c r="M43" i="45"/>
  <c r="O16" i="45"/>
  <c r="K16" i="45"/>
  <c r="G16" i="45"/>
  <c r="L33" i="45"/>
  <c r="P33" i="45"/>
  <c r="P34" i="45" s="1"/>
  <c r="F52" i="45"/>
  <c r="J52" i="45"/>
  <c r="E33" i="45"/>
  <c r="I33" i="45"/>
  <c r="I34" i="45" s="1"/>
  <c r="M33" i="45"/>
  <c r="H35" i="45"/>
  <c r="P35" i="45"/>
  <c r="I16" i="45"/>
  <c r="E16" i="45"/>
  <c r="D50" i="45"/>
  <c r="H50" i="45"/>
  <c r="L50" i="45"/>
  <c r="G51" i="45"/>
  <c r="O51" i="45"/>
  <c r="E24" i="45"/>
  <c r="I24" i="45"/>
  <c r="H24" i="45"/>
  <c r="O26" i="45"/>
  <c r="E28" i="45"/>
  <c r="I28" i="45"/>
  <c r="M28" i="45"/>
  <c r="L28" i="45"/>
  <c r="O43" i="45"/>
  <c r="G7" i="45"/>
  <c r="N24" i="45"/>
  <c r="F41" i="45"/>
  <c r="N41" i="45"/>
  <c r="G24" i="45"/>
  <c r="K24" i="45"/>
  <c r="O39" i="45"/>
  <c r="K7" i="45"/>
  <c r="K9" i="45"/>
  <c r="O9" i="45"/>
  <c r="E15" i="45"/>
  <c r="O24" i="45"/>
  <c r="F39" i="45"/>
  <c r="F43" i="45"/>
  <c r="E49" i="45"/>
  <c r="M49" i="45"/>
  <c r="J7" i="45"/>
  <c r="K18" i="45"/>
  <c r="F15" i="45"/>
  <c r="J15" i="45"/>
  <c r="D28" i="45"/>
  <c r="N45" i="45"/>
  <c r="F7" i="45"/>
  <c r="N7" i="45"/>
  <c r="O7" i="45"/>
  <c r="E9" i="45"/>
  <c r="M9" i="45"/>
  <c r="K15" i="45"/>
  <c r="M24" i="45"/>
  <c r="G41" i="45"/>
  <c r="K41" i="45"/>
  <c r="O41" i="45"/>
  <c r="O45" i="45"/>
  <c r="O15" i="45"/>
  <c r="J39" i="45"/>
  <c r="N39" i="45"/>
  <c r="I43" i="45"/>
  <c r="G45" i="45"/>
  <c r="O49" i="45"/>
  <c r="P7" i="45"/>
  <c r="N15" i="45"/>
  <c r="P39" i="45"/>
  <c r="J43" i="45"/>
  <c r="N43" i="45"/>
  <c r="E43" i="45"/>
  <c r="P43" i="45"/>
  <c r="J5" i="45"/>
  <c r="E7" i="45"/>
  <c r="I7" i="45"/>
  <c r="M7" i="45"/>
  <c r="H18" i="45"/>
  <c r="P18" i="45"/>
  <c r="G15" i="45"/>
  <c r="F24" i="45"/>
  <c r="J24" i="45"/>
  <c r="E26" i="45"/>
  <c r="I26" i="45"/>
  <c r="M26" i="45"/>
  <c r="I39" i="45"/>
  <c r="M39" i="45"/>
  <c r="J41" i="45"/>
  <c r="F49" i="45"/>
  <c r="J49" i="45"/>
  <c r="N49" i="45"/>
  <c r="M5" i="45"/>
  <c r="H11" i="45"/>
  <c r="D5" i="45"/>
  <c r="N5" i="45"/>
  <c r="E18" i="45"/>
  <c r="I18" i="45"/>
  <c r="D11" i="45"/>
  <c r="O11" i="45"/>
  <c r="L18" i="45"/>
  <c r="G28" i="45"/>
  <c r="O28" i="45"/>
  <c r="N32" i="45"/>
  <c r="J32" i="45"/>
  <c r="F32" i="45"/>
  <c r="E39" i="45"/>
  <c r="O5" i="45"/>
  <c r="I9" i="45"/>
  <c r="F18" i="45"/>
  <c r="F11" i="45"/>
  <c r="J18" i="45"/>
  <c r="J11" i="45"/>
  <c r="N18" i="45"/>
  <c r="N11" i="45"/>
  <c r="E11" i="45"/>
  <c r="K11" i="45"/>
  <c r="P11" i="45"/>
  <c r="M15" i="45"/>
  <c r="H22" i="45"/>
  <c r="N26" i="45"/>
  <c r="J26" i="45"/>
  <c r="F26" i="45"/>
  <c r="K26" i="45"/>
  <c r="E32" i="45"/>
  <c r="I32" i="45"/>
  <c r="M32" i="45"/>
  <c r="D45" i="45"/>
  <c r="H45" i="45"/>
  <c r="L45" i="45"/>
  <c r="M45" i="45"/>
  <c r="I45" i="45"/>
  <c r="E45" i="45"/>
  <c r="P45" i="45"/>
  <c r="K45" i="45"/>
  <c r="G5" i="45"/>
  <c r="M11" i="45"/>
  <c r="J28" i="45"/>
  <c r="M18" i="45"/>
  <c r="I11" i="45"/>
  <c r="K28" i="45"/>
  <c r="F28" i="45"/>
  <c r="K32" i="45"/>
  <c r="F5" i="45"/>
  <c r="G11" i="45"/>
  <c r="I15" i="45"/>
  <c r="N22" i="45"/>
  <c r="J22" i="45"/>
  <c r="F22" i="45"/>
  <c r="K22" i="45"/>
  <c r="N28" i="45"/>
  <c r="G32" i="45"/>
  <c r="O32" i="45"/>
  <c r="M41" i="45"/>
  <c r="I41" i="45"/>
  <c r="E41" i="45"/>
  <c r="P41" i="45"/>
  <c r="G39" i="45"/>
  <c r="K39" i="45"/>
  <c r="G43" i="45"/>
  <c r="K43" i="45"/>
  <c r="G49" i="45"/>
  <c r="K49" i="45"/>
  <c r="E49" i="44"/>
  <c r="F49" i="44"/>
  <c r="G49" i="44"/>
  <c r="H49" i="44"/>
  <c r="I49" i="44"/>
  <c r="J49" i="44"/>
  <c r="K49" i="44"/>
  <c r="L49" i="44"/>
  <c r="M49" i="44"/>
  <c r="N49" i="44"/>
  <c r="O49" i="44"/>
  <c r="P49" i="44"/>
  <c r="D49" i="44"/>
  <c r="E47" i="44"/>
  <c r="F47" i="44"/>
  <c r="G47" i="44"/>
  <c r="H47" i="44"/>
  <c r="I47" i="44"/>
  <c r="J47" i="44"/>
  <c r="K47" i="44"/>
  <c r="L47" i="44"/>
  <c r="M47" i="44"/>
  <c r="N47" i="44"/>
  <c r="O47" i="44"/>
  <c r="P47" i="44"/>
  <c r="P48" i="44" s="1"/>
  <c r="D47" i="44"/>
  <c r="E45" i="44"/>
  <c r="F45" i="44"/>
  <c r="G45" i="44"/>
  <c r="H45" i="44"/>
  <c r="I45" i="44"/>
  <c r="J45" i="44"/>
  <c r="K45" i="44"/>
  <c r="L45" i="44"/>
  <c r="M45" i="44"/>
  <c r="N45" i="44"/>
  <c r="O45" i="44"/>
  <c r="P45" i="44"/>
  <c r="D45" i="44"/>
  <c r="E43" i="44"/>
  <c r="F43" i="44"/>
  <c r="G43" i="44"/>
  <c r="H43" i="44"/>
  <c r="I43" i="44"/>
  <c r="J43" i="44"/>
  <c r="K43" i="44"/>
  <c r="L43" i="44"/>
  <c r="M43" i="44"/>
  <c r="N43" i="44"/>
  <c r="O43" i="44"/>
  <c r="P43" i="44"/>
  <c r="D43" i="44"/>
  <c r="A3" i="32"/>
  <c r="A3" i="33"/>
  <c r="A3" i="34"/>
  <c r="A3" i="35"/>
  <c r="A3" i="21"/>
  <c r="P36" i="44"/>
  <c r="O36" i="44"/>
  <c r="N36" i="44"/>
  <c r="M36" i="44"/>
  <c r="L36" i="44"/>
  <c r="K36" i="44"/>
  <c r="J36" i="44"/>
  <c r="I36" i="44"/>
  <c r="H36" i="44"/>
  <c r="G36" i="44"/>
  <c r="F36" i="44"/>
  <c r="E36" i="44"/>
  <c r="D36" i="44"/>
  <c r="P34" i="44"/>
  <c r="P35" i="44" s="1"/>
  <c r="O34" i="44"/>
  <c r="N34" i="44"/>
  <c r="M34" i="44"/>
  <c r="L34" i="44"/>
  <c r="L35" i="44" s="1"/>
  <c r="K34" i="44"/>
  <c r="J34" i="44"/>
  <c r="I34" i="44"/>
  <c r="H34" i="44"/>
  <c r="H35" i="44" s="1"/>
  <c r="G34" i="44"/>
  <c r="F34" i="44"/>
  <c r="E34" i="44"/>
  <c r="D34" i="44"/>
  <c r="D35" i="44" s="1"/>
  <c r="P32" i="44"/>
  <c r="P33" i="44" s="1"/>
  <c r="O32" i="44"/>
  <c r="N32" i="44"/>
  <c r="M32" i="44"/>
  <c r="L32" i="44"/>
  <c r="L33" i="44" s="1"/>
  <c r="K32" i="44"/>
  <c r="J32" i="44"/>
  <c r="I32" i="44"/>
  <c r="H32" i="44"/>
  <c r="H33" i="44" s="1"/>
  <c r="G32" i="44"/>
  <c r="F32" i="44"/>
  <c r="E32" i="44"/>
  <c r="D32" i="44"/>
  <c r="D33" i="44" s="1"/>
  <c r="P30" i="44"/>
  <c r="P31" i="44" s="1"/>
  <c r="O30" i="44"/>
  <c r="N30" i="44"/>
  <c r="M30" i="44"/>
  <c r="L30" i="44"/>
  <c r="K30" i="44"/>
  <c r="J30" i="44"/>
  <c r="I30" i="44"/>
  <c r="H30" i="44"/>
  <c r="G30" i="44"/>
  <c r="F30" i="44"/>
  <c r="E30" i="44"/>
  <c r="D30" i="44"/>
  <c r="P23" i="44"/>
  <c r="P24" i="44" s="1"/>
  <c r="O23" i="44"/>
  <c r="N23" i="44"/>
  <c r="M23" i="44"/>
  <c r="L23" i="44"/>
  <c r="L24" i="44" s="1"/>
  <c r="K23" i="44"/>
  <c r="J23" i="44"/>
  <c r="I23" i="44"/>
  <c r="H23" i="44"/>
  <c r="H24" i="44" s="1"/>
  <c r="G23" i="44"/>
  <c r="F23" i="44"/>
  <c r="E23" i="44"/>
  <c r="D23" i="44"/>
  <c r="D24" i="44" s="1"/>
  <c r="P21" i="44"/>
  <c r="P22" i="44" s="1"/>
  <c r="O21" i="44"/>
  <c r="N21" i="44"/>
  <c r="M21" i="44"/>
  <c r="L21" i="44"/>
  <c r="K21" i="44"/>
  <c r="J21" i="44"/>
  <c r="I21" i="44"/>
  <c r="H21" i="44"/>
  <c r="H22" i="44" s="1"/>
  <c r="G21" i="44"/>
  <c r="F21" i="44"/>
  <c r="E21" i="44"/>
  <c r="D21" i="44"/>
  <c r="D22" i="44" s="1"/>
  <c r="P19" i="44"/>
  <c r="P20" i="44" s="1"/>
  <c r="O19" i="44"/>
  <c r="N19" i="44"/>
  <c r="M19" i="44"/>
  <c r="L19" i="44"/>
  <c r="L20" i="44" s="1"/>
  <c r="K19" i="44"/>
  <c r="J19" i="44"/>
  <c r="I19" i="44"/>
  <c r="H19" i="44"/>
  <c r="H20" i="44" s="1"/>
  <c r="G19" i="44"/>
  <c r="F19" i="44"/>
  <c r="E19" i="44"/>
  <c r="D19" i="44"/>
  <c r="D20" i="44" s="1"/>
  <c r="P17" i="44"/>
  <c r="O17" i="44"/>
  <c r="N17" i="44"/>
  <c r="M17" i="44"/>
  <c r="L17" i="44"/>
  <c r="L18" i="44" s="1"/>
  <c r="K17" i="44"/>
  <c r="J17" i="44"/>
  <c r="I17" i="44"/>
  <c r="H17" i="44"/>
  <c r="G17" i="44"/>
  <c r="F17" i="44"/>
  <c r="E17" i="44"/>
  <c r="D17" i="44"/>
  <c r="D18" i="44" s="1"/>
  <c r="P10" i="44"/>
  <c r="O10" i="44"/>
  <c r="N10" i="44"/>
  <c r="M10" i="44"/>
  <c r="L10" i="44"/>
  <c r="L11" i="44" s="1"/>
  <c r="K10" i="44"/>
  <c r="J10" i="44"/>
  <c r="I10" i="44"/>
  <c r="H10" i="44"/>
  <c r="H11" i="44" s="1"/>
  <c r="G10" i="44"/>
  <c r="F10" i="44"/>
  <c r="E10" i="44"/>
  <c r="D10" i="44"/>
  <c r="D11" i="44" s="1"/>
  <c r="P8" i="44"/>
  <c r="P9" i="44" s="1"/>
  <c r="O8" i="44"/>
  <c r="N8" i="44"/>
  <c r="M8" i="44"/>
  <c r="L8" i="44"/>
  <c r="L9" i="44" s="1"/>
  <c r="K8" i="44"/>
  <c r="J8" i="44"/>
  <c r="I8" i="44"/>
  <c r="H8" i="44"/>
  <c r="H9" i="44" s="1"/>
  <c r="G8" i="44"/>
  <c r="F8" i="44"/>
  <c r="E8" i="44"/>
  <c r="D8" i="44"/>
  <c r="D9" i="44" s="1"/>
  <c r="P6" i="44"/>
  <c r="P7" i="44" s="1"/>
  <c r="O6" i="44"/>
  <c r="N6" i="44"/>
  <c r="M6" i="44"/>
  <c r="L6" i="44"/>
  <c r="L7" i="44" s="1"/>
  <c r="K6" i="44"/>
  <c r="J6" i="44"/>
  <c r="I6" i="44"/>
  <c r="H6" i="44"/>
  <c r="H7" i="44" s="1"/>
  <c r="G6" i="44"/>
  <c r="F6" i="44"/>
  <c r="E6" i="44"/>
  <c r="D6" i="44"/>
  <c r="D7" i="44" s="1"/>
  <c r="P4" i="44"/>
  <c r="P5" i="44" s="1"/>
  <c r="O4" i="44"/>
  <c r="N4" i="44"/>
  <c r="M4" i="44"/>
  <c r="L4" i="44"/>
  <c r="L5" i="44" s="1"/>
  <c r="K4" i="44"/>
  <c r="J4" i="44"/>
  <c r="I4" i="44"/>
  <c r="H4" i="44"/>
  <c r="H5" i="44" s="1"/>
  <c r="G4" i="44"/>
  <c r="F4" i="44"/>
  <c r="E4" i="44"/>
  <c r="D4" i="44"/>
  <c r="D5" i="44" s="1"/>
  <c r="E50" i="38"/>
  <c r="F50" i="38"/>
  <c r="G50" i="38"/>
  <c r="H50" i="38"/>
  <c r="I50" i="38"/>
  <c r="J50" i="38"/>
  <c r="K50" i="38"/>
  <c r="L50" i="38"/>
  <c r="M50" i="38"/>
  <c r="N50" i="38"/>
  <c r="O50" i="38"/>
  <c r="P50" i="38"/>
  <c r="P51" i="38" s="1"/>
  <c r="D50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P49" i="38" s="1"/>
  <c r="D48" i="38"/>
  <c r="E46" i="38"/>
  <c r="F46" i="38"/>
  <c r="G46" i="38"/>
  <c r="H46" i="38"/>
  <c r="I46" i="38"/>
  <c r="J46" i="38"/>
  <c r="K46" i="38"/>
  <c r="L46" i="38"/>
  <c r="M46" i="38"/>
  <c r="N46" i="38"/>
  <c r="O46" i="38"/>
  <c r="P46" i="38"/>
  <c r="P47" i="38" s="1"/>
  <c r="D46" i="38"/>
  <c r="E44" i="38"/>
  <c r="F44" i="38"/>
  <c r="G44" i="38"/>
  <c r="H44" i="38"/>
  <c r="I44" i="38"/>
  <c r="J44" i="38"/>
  <c r="K44" i="38"/>
  <c r="L44" i="38"/>
  <c r="M44" i="38"/>
  <c r="N44" i="38"/>
  <c r="O44" i="38"/>
  <c r="P44" i="38"/>
  <c r="D44" i="38"/>
  <c r="E42" i="38"/>
  <c r="F42" i="38"/>
  <c r="G42" i="38"/>
  <c r="H42" i="38"/>
  <c r="I42" i="38"/>
  <c r="J42" i="38"/>
  <c r="K42" i="38"/>
  <c r="L42" i="38"/>
  <c r="M42" i="38"/>
  <c r="N42" i="38"/>
  <c r="O42" i="38"/>
  <c r="P42" i="38"/>
  <c r="D42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D40" i="38"/>
  <c r="A3" i="36"/>
  <c r="E32" i="38"/>
  <c r="F32" i="38"/>
  <c r="G32" i="38"/>
  <c r="H32" i="38"/>
  <c r="I32" i="38"/>
  <c r="J32" i="38"/>
  <c r="K32" i="38"/>
  <c r="L32" i="38"/>
  <c r="M32" i="38"/>
  <c r="N32" i="38"/>
  <c r="O32" i="38"/>
  <c r="P32" i="38"/>
  <c r="P33" i="38" s="1"/>
  <c r="D32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P31" i="38" s="1"/>
  <c r="D30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P29" i="38" s="1"/>
  <c r="D28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P27" i="38" s="1"/>
  <c r="D26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P25" i="38" s="1"/>
  <c r="D24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D22" i="38"/>
  <c r="P8" i="38"/>
  <c r="O8" i="38"/>
  <c r="N8" i="38"/>
  <c r="M8" i="38"/>
  <c r="L8" i="38"/>
  <c r="L9" i="38" s="1"/>
  <c r="K8" i="38"/>
  <c r="J8" i="38"/>
  <c r="I8" i="38"/>
  <c r="H8" i="38"/>
  <c r="H9" i="38" s="1"/>
  <c r="G8" i="38"/>
  <c r="F8" i="38"/>
  <c r="E8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P15" i="38" s="1"/>
  <c r="D14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D12" i="38"/>
  <c r="E10" i="38"/>
  <c r="F10" i="38"/>
  <c r="G10" i="38"/>
  <c r="H10" i="38"/>
  <c r="I10" i="38"/>
  <c r="J10" i="38"/>
  <c r="K10" i="38"/>
  <c r="L10" i="38"/>
  <c r="M10" i="38"/>
  <c r="N10" i="38"/>
  <c r="O10" i="38"/>
  <c r="P10" i="38"/>
  <c r="D10" i="38"/>
  <c r="D8" i="38"/>
  <c r="E6" i="38"/>
  <c r="F6" i="38"/>
  <c r="G6" i="38"/>
  <c r="H6" i="38"/>
  <c r="I6" i="38"/>
  <c r="J6" i="38"/>
  <c r="K6" i="38"/>
  <c r="L6" i="38"/>
  <c r="M6" i="38"/>
  <c r="N6" i="38"/>
  <c r="O6" i="38"/>
  <c r="P6" i="38"/>
  <c r="P7" i="38" s="1"/>
  <c r="D6" i="38"/>
  <c r="E4" i="38"/>
  <c r="F4" i="38"/>
  <c r="G4" i="38"/>
  <c r="H4" i="38"/>
  <c r="I4" i="38"/>
  <c r="J4" i="38"/>
  <c r="K4" i="38"/>
  <c r="L4" i="38"/>
  <c r="M4" i="38"/>
  <c r="N4" i="38"/>
  <c r="O4" i="38"/>
  <c r="P4" i="38"/>
  <c r="D4" i="38"/>
  <c r="E41" i="38" l="1"/>
  <c r="H41" i="38"/>
  <c r="H51" i="45"/>
  <c r="F51" i="45"/>
  <c r="D51" i="45"/>
  <c r="D17" i="45"/>
  <c r="G34" i="45"/>
  <c r="J51" i="45"/>
  <c r="L41" i="38"/>
  <c r="L54" i="38"/>
  <c r="H54" i="38"/>
  <c r="H48" i="44"/>
  <c r="I41" i="38"/>
  <c r="D49" i="38"/>
  <c r="M49" i="38"/>
  <c r="K51" i="45"/>
  <c r="E51" i="45"/>
  <c r="L51" i="45"/>
  <c r="N51" i="45"/>
  <c r="H34" i="45"/>
  <c r="M51" i="45"/>
  <c r="I51" i="45"/>
  <c r="K34" i="45"/>
  <c r="M34" i="45"/>
  <c r="E34" i="45"/>
  <c r="L34" i="45"/>
  <c r="F34" i="45"/>
  <c r="N34" i="45"/>
  <c r="O34" i="45"/>
  <c r="D34" i="45"/>
  <c r="J34" i="45"/>
  <c r="O17" i="45"/>
  <c r="N17" i="45"/>
  <c r="G17" i="45"/>
  <c r="I17" i="45"/>
  <c r="J17" i="45"/>
  <c r="L17" i="45"/>
  <c r="M17" i="45"/>
  <c r="F17" i="45"/>
  <c r="H17" i="45"/>
  <c r="K17" i="45"/>
  <c r="E17" i="45"/>
  <c r="D50" i="44"/>
  <c r="H50" i="44"/>
  <c r="H44" i="44"/>
  <c r="H46" i="44"/>
  <c r="L50" i="44"/>
  <c r="D44" i="44"/>
  <c r="L44" i="44"/>
  <c r="D46" i="44"/>
  <c r="L46" i="44"/>
  <c r="D48" i="44"/>
  <c r="L48" i="44"/>
  <c r="P50" i="44"/>
  <c r="P46" i="44"/>
  <c r="P44" i="44"/>
  <c r="E46" i="44"/>
  <c r="I46" i="44"/>
  <c r="F46" i="44"/>
  <c r="J46" i="44"/>
  <c r="N46" i="44"/>
  <c r="G33" i="44"/>
  <c r="G46" i="44"/>
  <c r="K46" i="44"/>
  <c r="O46" i="44"/>
  <c r="N45" i="38"/>
  <c r="J45" i="38"/>
  <c r="F45" i="38"/>
  <c r="M46" i="44"/>
  <c r="O33" i="44"/>
  <c r="M45" i="38"/>
  <c r="L45" i="38"/>
  <c r="H45" i="38"/>
  <c r="E45" i="38"/>
  <c r="G9" i="38"/>
  <c r="O9" i="38"/>
  <c r="P45" i="38"/>
  <c r="D45" i="38"/>
  <c r="I45" i="38"/>
  <c r="O45" i="38"/>
  <c r="K45" i="38"/>
  <c r="G45" i="38"/>
  <c r="F48" i="44"/>
  <c r="J48" i="44"/>
  <c r="N48" i="44"/>
  <c r="E52" i="38"/>
  <c r="O47" i="38"/>
  <c r="F47" i="38"/>
  <c r="G47" i="38"/>
  <c r="K47" i="38"/>
  <c r="N47" i="38"/>
  <c r="J47" i="38"/>
  <c r="L47" i="38"/>
  <c r="H47" i="38"/>
  <c r="D47" i="38"/>
  <c r="M47" i="38"/>
  <c r="I47" i="38"/>
  <c r="E47" i="38"/>
  <c r="F51" i="44"/>
  <c r="J51" i="44"/>
  <c r="N51" i="44"/>
  <c r="E48" i="44"/>
  <c r="I48" i="44"/>
  <c r="M48" i="44"/>
  <c r="G48" i="44"/>
  <c r="K48" i="44"/>
  <c r="O48" i="44"/>
  <c r="I49" i="38"/>
  <c r="N49" i="38"/>
  <c r="J49" i="38"/>
  <c r="F49" i="38"/>
  <c r="D18" i="38"/>
  <c r="M18" i="38"/>
  <c r="I18" i="38"/>
  <c r="E18" i="38"/>
  <c r="O36" i="38"/>
  <c r="K36" i="38"/>
  <c r="G36" i="38"/>
  <c r="L49" i="38"/>
  <c r="H49" i="38"/>
  <c r="F54" i="38"/>
  <c r="O49" i="38"/>
  <c r="K49" i="38"/>
  <c r="G49" i="38"/>
  <c r="E12" i="44"/>
  <c r="I12" i="44"/>
  <c r="M12" i="44"/>
  <c r="E27" i="44"/>
  <c r="I27" i="44"/>
  <c r="M27" i="44"/>
  <c r="E40" i="44"/>
  <c r="I38" i="44"/>
  <c r="M40" i="44"/>
  <c r="G50" i="44"/>
  <c r="K50" i="44"/>
  <c r="O50" i="44"/>
  <c r="F36" i="38"/>
  <c r="E49" i="38"/>
  <c r="F12" i="44"/>
  <c r="J12" i="44"/>
  <c r="N12" i="44"/>
  <c r="F27" i="44"/>
  <c r="J27" i="44"/>
  <c r="N27" i="44"/>
  <c r="F40" i="44"/>
  <c r="J40" i="44"/>
  <c r="N40" i="44"/>
  <c r="H18" i="38"/>
  <c r="N36" i="38"/>
  <c r="K18" i="38"/>
  <c r="I36" i="38"/>
  <c r="K12" i="44"/>
  <c r="O12" i="44"/>
  <c r="G27" i="44"/>
  <c r="K27" i="44"/>
  <c r="O27" i="44"/>
  <c r="G38" i="44"/>
  <c r="K40" i="44"/>
  <c r="O38" i="44"/>
  <c r="G51" i="44"/>
  <c r="K51" i="44"/>
  <c r="O51" i="44"/>
  <c r="M50" i="44"/>
  <c r="L18" i="38"/>
  <c r="J36" i="38"/>
  <c r="O18" i="38"/>
  <c r="G18" i="38"/>
  <c r="D36" i="38"/>
  <c r="M36" i="38"/>
  <c r="E36" i="38"/>
  <c r="G12" i="44"/>
  <c r="N18" i="38"/>
  <c r="J18" i="38"/>
  <c r="F18" i="38"/>
  <c r="D13" i="38"/>
  <c r="M13" i="38"/>
  <c r="L36" i="38"/>
  <c r="H36" i="38"/>
  <c r="D54" i="38"/>
  <c r="H27" i="44"/>
  <c r="P27" i="44"/>
  <c r="D40" i="44"/>
  <c r="H40" i="44"/>
  <c r="L40" i="44"/>
  <c r="F50" i="44"/>
  <c r="J50" i="44"/>
  <c r="N50" i="44"/>
  <c r="H51" i="38"/>
  <c r="D33" i="38"/>
  <c r="M33" i="38"/>
  <c r="I33" i="38"/>
  <c r="E33" i="38"/>
  <c r="D51" i="38"/>
  <c r="M51" i="38"/>
  <c r="I51" i="38"/>
  <c r="E51" i="38"/>
  <c r="L51" i="38"/>
  <c r="O51" i="38"/>
  <c r="K51" i="38"/>
  <c r="G51" i="38"/>
  <c r="N51" i="38"/>
  <c r="J51" i="38"/>
  <c r="F51" i="38"/>
  <c r="O43" i="38"/>
  <c r="K43" i="38"/>
  <c r="G43" i="38"/>
  <c r="N43" i="38"/>
  <c r="J43" i="38"/>
  <c r="M43" i="38"/>
  <c r="I43" i="38"/>
  <c r="E43" i="38"/>
  <c r="I54" i="38"/>
  <c r="E38" i="44"/>
  <c r="M38" i="44"/>
  <c r="I40" i="44"/>
  <c r="D43" i="38"/>
  <c r="M52" i="38"/>
  <c r="I52" i="38"/>
  <c r="G54" i="38"/>
  <c r="O54" i="38"/>
  <c r="P25" i="44"/>
  <c r="P26" i="44" s="1"/>
  <c r="K38" i="44"/>
  <c r="G40" i="44"/>
  <c r="O40" i="44"/>
  <c r="E53" i="44"/>
  <c r="I53" i="44"/>
  <c r="P18" i="38"/>
  <c r="D25" i="44"/>
  <c r="D27" i="44"/>
  <c r="K54" i="38"/>
  <c r="H25" i="44"/>
  <c r="E54" i="38"/>
  <c r="M54" i="38"/>
  <c r="L25" i="44"/>
  <c r="L27" i="44"/>
  <c r="F43" i="38"/>
  <c r="J44" i="44"/>
  <c r="J54" i="38"/>
  <c r="N54" i="38"/>
  <c r="E25" i="44"/>
  <c r="I25" i="44"/>
  <c r="I26" i="44" s="1"/>
  <c r="M25" i="44"/>
  <c r="D38" i="44"/>
  <c r="H38" i="44"/>
  <c r="L38" i="44"/>
  <c r="P38" i="44"/>
  <c r="P39" i="44" s="1"/>
  <c r="P40" i="44"/>
  <c r="N44" i="44"/>
  <c r="D31" i="44"/>
  <c r="H31" i="44"/>
  <c r="L31" i="44"/>
  <c r="D12" i="44"/>
  <c r="F25" i="44"/>
  <c r="J25" i="44"/>
  <c r="N25" i="44"/>
  <c r="P43" i="38"/>
  <c r="L43" i="38"/>
  <c r="H43" i="38"/>
  <c r="P36" i="38"/>
  <c r="P54" i="38"/>
  <c r="P12" i="44"/>
  <c r="P13" i="44" s="1"/>
  <c r="L12" i="44"/>
  <c r="H12" i="44"/>
  <c r="D14" i="44"/>
  <c r="G25" i="44"/>
  <c r="G26" i="44" s="1"/>
  <c r="K25" i="44"/>
  <c r="O25" i="44"/>
  <c r="F38" i="44"/>
  <c r="J38" i="44"/>
  <c r="N38" i="44"/>
  <c r="E44" i="44"/>
  <c r="I44" i="44"/>
  <c r="M44" i="44"/>
  <c r="F44" i="44"/>
  <c r="D53" i="44"/>
  <c r="H53" i="44"/>
  <c r="L53" i="44"/>
  <c r="P53" i="44"/>
  <c r="M53" i="44"/>
  <c r="G44" i="44"/>
  <c r="K44" i="44"/>
  <c r="O44" i="44"/>
  <c r="E50" i="44"/>
  <c r="I50" i="44"/>
  <c r="D51" i="44"/>
  <c r="H51" i="44"/>
  <c r="L51" i="44"/>
  <c r="P51" i="44"/>
  <c r="P52" i="44" s="1"/>
  <c r="F53" i="44"/>
  <c r="J53" i="44"/>
  <c r="N53" i="44"/>
  <c r="E51" i="44"/>
  <c r="E52" i="44" s="1"/>
  <c r="I51" i="44"/>
  <c r="M51" i="44"/>
  <c r="G53" i="44"/>
  <c r="K53" i="44"/>
  <c r="O53" i="44"/>
  <c r="G5" i="44"/>
  <c r="K5" i="44"/>
  <c r="O14" i="44"/>
  <c r="I11" i="44"/>
  <c r="L22" i="44"/>
  <c r="F22" i="44"/>
  <c r="J22" i="44"/>
  <c r="G22" i="44"/>
  <c r="O22" i="44"/>
  <c r="N33" i="44"/>
  <c r="F37" i="44"/>
  <c r="N22" i="44"/>
  <c r="F31" i="44"/>
  <c r="J31" i="44"/>
  <c r="N31" i="44"/>
  <c r="J37" i="44"/>
  <c r="G7" i="44"/>
  <c r="K7" i="44"/>
  <c r="O7" i="44"/>
  <c r="E11" i="44"/>
  <c r="M11" i="44"/>
  <c r="M20" i="44"/>
  <c r="O37" i="44"/>
  <c r="E20" i="44"/>
  <c r="I20" i="44"/>
  <c r="M35" i="44"/>
  <c r="E5" i="44"/>
  <c r="F9" i="44"/>
  <c r="J9" i="44"/>
  <c r="J20" i="44"/>
  <c r="E24" i="44"/>
  <c r="I24" i="44"/>
  <c r="M24" i="44"/>
  <c r="E33" i="44"/>
  <c r="I33" i="44"/>
  <c r="M33" i="44"/>
  <c r="F33" i="44"/>
  <c r="E37" i="44"/>
  <c r="I37" i="44"/>
  <c r="M37" i="44"/>
  <c r="J5" i="44"/>
  <c r="N5" i="44"/>
  <c r="E7" i="44"/>
  <c r="I7" i="44"/>
  <c r="M7" i="44"/>
  <c r="O9" i="44"/>
  <c r="G20" i="44"/>
  <c r="K20" i="44"/>
  <c r="O20" i="44"/>
  <c r="E22" i="44"/>
  <c r="I22" i="44"/>
  <c r="M22" i="44"/>
  <c r="N37" i="44"/>
  <c r="N9" i="44"/>
  <c r="O18" i="44"/>
  <c r="E9" i="44"/>
  <c r="I9" i="44"/>
  <c r="M9" i="44"/>
  <c r="G11" i="44"/>
  <c r="K11" i="44"/>
  <c r="O11" i="44"/>
  <c r="P11" i="44"/>
  <c r="K14" i="44"/>
  <c r="E18" i="44"/>
  <c r="I18" i="44"/>
  <c r="M18" i="44"/>
  <c r="K22" i="44"/>
  <c r="G31" i="44"/>
  <c r="K31" i="44"/>
  <c r="O31" i="44"/>
  <c r="I35" i="44"/>
  <c r="G37" i="44"/>
  <c r="G9" i="44"/>
  <c r="L14" i="44"/>
  <c r="F18" i="44"/>
  <c r="J18" i="44"/>
  <c r="N18" i="44"/>
  <c r="G18" i="44"/>
  <c r="F35" i="44"/>
  <c r="J35" i="44"/>
  <c r="N35" i="44"/>
  <c r="E35" i="44"/>
  <c r="I5" i="44"/>
  <c r="M5" i="44"/>
  <c r="F7" i="44"/>
  <c r="J7" i="44"/>
  <c r="N7" i="44"/>
  <c r="K9" i="44"/>
  <c r="I31" i="44"/>
  <c r="M31" i="44"/>
  <c r="G35" i="44"/>
  <c r="K35" i="44"/>
  <c r="O35" i="44"/>
  <c r="F5" i="44"/>
  <c r="F24" i="44"/>
  <c r="O5" i="44"/>
  <c r="N20" i="44"/>
  <c r="G24" i="44"/>
  <c r="O24" i="44"/>
  <c r="E31" i="44"/>
  <c r="E14" i="44"/>
  <c r="I14" i="44"/>
  <c r="M14" i="44"/>
  <c r="G14" i="44"/>
  <c r="H18" i="44"/>
  <c r="P18" i="44"/>
  <c r="J24" i="44"/>
  <c r="J33" i="44"/>
  <c r="D37" i="44"/>
  <c r="H37" i="44"/>
  <c r="L37" i="44"/>
  <c r="P37" i="44"/>
  <c r="K37" i="44"/>
  <c r="N24" i="44"/>
  <c r="F20" i="44"/>
  <c r="K24" i="44"/>
  <c r="F14" i="44"/>
  <c r="F11" i="44"/>
  <c r="J14" i="44"/>
  <c r="J11" i="44"/>
  <c r="N14" i="44"/>
  <c r="N11" i="44"/>
  <c r="H14" i="44"/>
  <c r="P14" i="44"/>
  <c r="K18" i="44"/>
  <c r="K33" i="44"/>
  <c r="F52" i="38"/>
  <c r="D41" i="38"/>
  <c r="N41" i="38"/>
  <c r="M41" i="38"/>
  <c r="J41" i="38"/>
  <c r="P41" i="38"/>
  <c r="F41" i="38"/>
  <c r="J52" i="38"/>
  <c r="G41" i="38"/>
  <c r="G52" i="38"/>
  <c r="K41" i="38"/>
  <c r="K52" i="38"/>
  <c r="O41" i="38"/>
  <c r="O52" i="38"/>
  <c r="N52" i="38"/>
  <c r="D52" i="38"/>
  <c r="H52" i="38"/>
  <c r="L52" i="38"/>
  <c r="P52" i="38"/>
  <c r="N25" i="38"/>
  <c r="J25" i="38"/>
  <c r="F25" i="38"/>
  <c r="K25" i="38"/>
  <c r="L7" i="38"/>
  <c r="L25" i="38"/>
  <c r="H25" i="38"/>
  <c r="O25" i="38"/>
  <c r="D7" i="38"/>
  <c r="M7" i="38"/>
  <c r="I7" i="38"/>
  <c r="E7" i="38"/>
  <c r="G25" i="38"/>
  <c r="H7" i="38"/>
  <c r="O7" i="38"/>
  <c r="K7" i="38"/>
  <c r="G7" i="38"/>
  <c r="D25" i="38"/>
  <c r="M25" i="38"/>
  <c r="I25" i="38"/>
  <c r="E25" i="38"/>
  <c r="D27" i="38"/>
  <c r="M27" i="38"/>
  <c r="I27" i="38"/>
  <c r="E27" i="38"/>
  <c r="K9" i="38"/>
  <c r="N27" i="38"/>
  <c r="J27" i="38"/>
  <c r="E9" i="38"/>
  <c r="I9" i="38"/>
  <c r="M9" i="38"/>
  <c r="P9" i="38"/>
  <c r="L27" i="38"/>
  <c r="H27" i="38"/>
  <c r="D9" i="38"/>
  <c r="F9" i="38"/>
  <c r="J9" i="38"/>
  <c r="N9" i="38"/>
  <c r="O27" i="38"/>
  <c r="K27" i="38"/>
  <c r="G27" i="38"/>
  <c r="F27" i="38"/>
  <c r="H11" i="38"/>
  <c r="I34" i="38"/>
  <c r="D29" i="38"/>
  <c r="O29" i="38"/>
  <c r="K29" i="38"/>
  <c r="G29" i="38"/>
  <c r="P16" i="38"/>
  <c r="P17" i="38" s="1"/>
  <c r="L16" i="38"/>
  <c r="H16" i="38"/>
  <c r="O11" i="38"/>
  <c r="K11" i="38"/>
  <c r="G11" i="38"/>
  <c r="J11" i="38"/>
  <c r="L11" i="38"/>
  <c r="N11" i="38"/>
  <c r="F11" i="38"/>
  <c r="D11" i="38"/>
  <c r="M11" i="38"/>
  <c r="I11" i="38"/>
  <c r="E11" i="38"/>
  <c r="D16" i="38"/>
  <c r="M16" i="38"/>
  <c r="I16" i="38"/>
  <c r="E16" i="38"/>
  <c r="P11" i="38"/>
  <c r="N29" i="38"/>
  <c r="J29" i="38"/>
  <c r="F29" i="38"/>
  <c r="I29" i="38"/>
  <c r="L29" i="38"/>
  <c r="H29" i="38"/>
  <c r="E13" i="38"/>
  <c r="I13" i="38"/>
  <c r="N31" i="38"/>
  <c r="J31" i="38"/>
  <c r="F31" i="38"/>
  <c r="M31" i="38"/>
  <c r="I31" i="38"/>
  <c r="E31" i="38"/>
  <c r="H31" i="38"/>
  <c r="O31" i="38"/>
  <c r="K31" i="38"/>
  <c r="G31" i="38"/>
  <c r="O15" i="38"/>
  <c r="G15" i="38"/>
  <c r="D15" i="38"/>
  <c r="M15" i="38"/>
  <c r="I15" i="38"/>
  <c r="E15" i="38"/>
  <c r="O33" i="38"/>
  <c r="K33" i="38"/>
  <c r="G33" i="38"/>
  <c r="K15" i="38"/>
  <c r="L15" i="38"/>
  <c r="H15" i="38"/>
  <c r="N33" i="38"/>
  <c r="J33" i="38"/>
  <c r="F33" i="38"/>
  <c r="L33" i="38"/>
  <c r="H33" i="38"/>
  <c r="M5" i="38"/>
  <c r="N5" i="38"/>
  <c r="J5" i="38"/>
  <c r="F5" i="38"/>
  <c r="N23" i="38"/>
  <c r="J23" i="38"/>
  <c r="O5" i="38"/>
  <c r="K5" i="38"/>
  <c r="G5" i="38"/>
  <c r="D5" i="38"/>
  <c r="O23" i="38"/>
  <c r="K23" i="38"/>
  <c r="G23" i="38"/>
  <c r="M34" i="38"/>
  <c r="E34" i="38"/>
  <c r="I5" i="38"/>
  <c r="E5" i="38"/>
  <c r="F23" i="38"/>
  <c r="L23" i="38"/>
  <c r="H23" i="38"/>
  <c r="J7" i="38"/>
  <c r="F7" i="38"/>
  <c r="N15" i="38"/>
  <c r="J15" i="38"/>
  <c r="F15" i="38"/>
  <c r="O16" i="38"/>
  <c r="K16" i="38"/>
  <c r="K17" i="38" s="1"/>
  <c r="G16" i="38"/>
  <c r="I23" i="38"/>
  <c r="M29" i="38"/>
  <c r="E29" i="38"/>
  <c r="P5" i="38"/>
  <c r="L5" i="38"/>
  <c r="H5" i="38"/>
  <c r="P13" i="38"/>
  <c r="L13" i="38"/>
  <c r="H13" i="38"/>
  <c r="N16" i="38"/>
  <c r="J16" i="38"/>
  <c r="J17" i="38" s="1"/>
  <c r="F16" i="38"/>
  <c r="P23" i="38"/>
  <c r="D31" i="38"/>
  <c r="N7" i="38"/>
  <c r="M23" i="38"/>
  <c r="O13" i="38"/>
  <c r="K13" i="38"/>
  <c r="G13" i="38"/>
  <c r="L31" i="38"/>
  <c r="D23" i="38"/>
  <c r="E23" i="38"/>
  <c r="N13" i="38"/>
  <c r="J13" i="38"/>
  <c r="F13" i="38"/>
  <c r="F34" i="38"/>
  <c r="O34" i="38"/>
  <c r="J34" i="38"/>
  <c r="K34" i="38"/>
  <c r="N34" i="38"/>
  <c r="G34" i="38"/>
  <c r="D34" i="38"/>
  <c r="H34" i="38"/>
  <c r="L34" i="38"/>
  <c r="P34" i="38"/>
  <c r="P35" i="38" s="1"/>
  <c r="K13" i="44" l="1"/>
  <c r="E26" i="44"/>
  <c r="G13" i="44"/>
  <c r="I17" i="38"/>
  <c r="M52" i="44"/>
  <c r="K26" i="44"/>
  <c r="J26" i="44"/>
  <c r="I52" i="44"/>
  <c r="M26" i="44"/>
  <c r="L26" i="44"/>
  <c r="D26" i="44"/>
  <c r="N26" i="44"/>
  <c r="D53" i="38"/>
  <c r="K53" i="38"/>
  <c r="J53" i="38"/>
  <c r="H26" i="44"/>
  <c r="O26" i="44"/>
  <c r="I39" i="44"/>
  <c r="N39" i="44"/>
  <c r="F26" i="44"/>
  <c r="D35" i="38"/>
  <c r="E17" i="38"/>
  <c r="L17" i="38"/>
  <c r="H53" i="38"/>
  <c r="F53" i="38"/>
  <c r="H52" i="44"/>
  <c r="K52" i="44"/>
  <c r="M39" i="44"/>
  <c r="D39" i="44"/>
  <c r="K39" i="44"/>
  <c r="G39" i="44"/>
  <c r="O17" i="38"/>
  <c r="M35" i="38"/>
  <c r="P53" i="38"/>
  <c r="E53" i="38"/>
  <c r="N53" i="38"/>
  <c r="J39" i="44"/>
  <c r="E39" i="44"/>
  <c r="L39" i="44"/>
  <c r="I53" i="38"/>
  <c r="N17" i="38"/>
  <c r="D17" i="38"/>
  <c r="H17" i="38"/>
  <c r="L53" i="38"/>
  <c r="O53" i="38"/>
  <c r="G53" i="38"/>
  <c r="L52" i="44"/>
  <c r="F39" i="44"/>
  <c r="H39" i="44"/>
  <c r="O39" i="44"/>
  <c r="M53" i="38"/>
  <c r="O52" i="44"/>
  <c r="N52" i="44"/>
  <c r="G52" i="44"/>
  <c r="D52" i="44"/>
  <c r="J52" i="44"/>
  <c r="F52" i="44"/>
  <c r="O13" i="44"/>
  <c r="N13" i="44"/>
  <c r="E13" i="44"/>
  <c r="J13" i="44"/>
  <c r="L13" i="44"/>
  <c r="M13" i="44"/>
  <c r="H13" i="44"/>
  <c r="I13" i="44"/>
  <c r="D13" i="44"/>
  <c r="F13" i="44"/>
  <c r="G35" i="38"/>
  <c r="N35" i="38"/>
  <c r="K35" i="38"/>
  <c r="F35" i="38"/>
  <c r="I35" i="38"/>
  <c r="L35" i="38"/>
  <c r="J35" i="38"/>
  <c r="H35" i="38"/>
  <c r="O35" i="38"/>
  <c r="E35" i="38"/>
  <c r="F17" i="38"/>
  <c r="G17" i="38"/>
  <c r="M17" i="38"/>
</calcChain>
</file>

<file path=xl/sharedStrings.xml><?xml version="1.0" encoding="utf-8"?>
<sst xmlns="http://schemas.openxmlformats.org/spreadsheetml/2006/main" count="1682" uniqueCount="154">
  <si>
    <t>Program_Code</t>
  </si>
  <si>
    <t>Chart1</t>
  </si>
  <si>
    <t>Chart2</t>
  </si>
  <si>
    <t>Actual</t>
  </si>
  <si>
    <t>YearTotal</t>
  </si>
  <si>
    <t>Periodic ($)</t>
  </si>
  <si>
    <t>Current Funds</t>
  </si>
  <si>
    <t>Final</t>
  </si>
  <si>
    <t>2012-13</t>
  </si>
  <si>
    <t>2013-14</t>
  </si>
  <si>
    <t>2014-15</t>
  </si>
  <si>
    <t>2015-16</t>
  </si>
  <si>
    <t>Working</t>
  </si>
  <si>
    <t>2016-17</t>
  </si>
  <si>
    <t>Operating Budget</t>
  </si>
  <si>
    <t>1_CALPF - Cal Performances_SMA</t>
  </si>
  <si>
    <t>Total Revenue</t>
  </si>
  <si>
    <t xml:space="preserve">     State Support</t>
  </si>
  <si>
    <t xml:space="preserve">     Net Tuition and Fees</t>
  </si>
  <si>
    <t xml:space="preserve">     Contracts &amp; Grants</t>
  </si>
  <si>
    <t xml:space="preserve">     Private Gifts for Current Use</t>
  </si>
  <si>
    <t xml:space="preserve">     Investment Income</t>
  </si>
  <si>
    <t xml:space="preserve">     Sales and Services</t>
  </si>
  <si>
    <t xml:space="preserve">     Nonoperating Revenue</t>
  </si>
  <si>
    <t xml:space="preserve">     Adjustment:  Revenue - Plan</t>
  </si>
  <si>
    <t xml:space="preserve">          44000 - Private Gifts-Unrestricted</t>
  </si>
  <si>
    <t xml:space="preserve">          44001 - UCBF Donation - Unrestricted</t>
  </si>
  <si>
    <t xml:space="preserve">          44002 - UCBF Endow Income - Unrestrict</t>
  </si>
  <si>
    <t xml:space="preserve">          44003 - UCBF Other - Unrestricted</t>
  </si>
  <si>
    <t xml:space="preserve">          44004 - Gift Fee Assess - Unrestricted</t>
  </si>
  <si>
    <t xml:space="preserve">          44010 - Private Gifts-Restricted</t>
  </si>
  <si>
    <t xml:space="preserve">          44011 - Private Gifts-Pledges</t>
  </si>
  <si>
    <t xml:space="preserve">          44012 - UCBF Donation - Restricted</t>
  </si>
  <si>
    <t xml:space="preserve">          44013 - UCBF Endow Income - Restricted</t>
  </si>
  <si>
    <t xml:space="preserve">          44014 - UCBF Other - Restricted</t>
  </si>
  <si>
    <t xml:space="preserve">          44015 - Gift Fee Assess - Restricted</t>
  </si>
  <si>
    <t xml:space="preserve">          44020 - Private Gifts-Uncollectible</t>
  </si>
  <si>
    <t xml:space="preserve">          44030 - Priv Gifts-Discount on Pledges</t>
  </si>
  <si>
    <t xml:space="preserve">          440XX - Private Gifts for Current Use - Plan</t>
  </si>
  <si>
    <t xml:space="preserve">          Sales Services and Other Income</t>
  </si>
  <si>
    <t xml:space="preserve">          Sales and Services of Auxiliary</t>
  </si>
  <si>
    <t xml:space="preserve">          Other Income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</si>
  <si>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</si>
  <si>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</si>
  <si>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</si>
  <si>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</si>
  <si>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</si>
  <si>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</si>
  <si>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</si>
  <si>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</si>
  <si>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</si>
  <si>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</si>
  <si>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</si>
  <si>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</si>
  <si>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Unit = CALPF</t>
  </si>
  <si>
    <t>Year = 2013-14</t>
  </si>
  <si>
    <t>Year = 2012-13</t>
  </si>
  <si>
    <t>Year = 2014-15</t>
  </si>
  <si>
    <t>Year = 2015-16</t>
  </si>
  <si>
    <t>Year = 2016-17 Operating Budget</t>
  </si>
  <si>
    <t>Year = 2011-12</t>
  </si>
  <si>
    <t>2011-12</t>
  </si>
  <si>
    <t xml:space="preserve"> </t>
  </si>
  <si>
    <t>Year over Year</t>
  </si>
  <si>
    <t>Cal Performances</t>
  </si>
  <si>
    <t>Year</t>
  </si>
  <si>
    <t>Ticket Sales</t>
  </si>
  <si>
    <t>$</t>
  </si>
  <si>
    <t>% of total Annual Sales</t>
  </si>
  <si>
    <t>2016-17 Budget</t>
  </si>
  <si>
    <t>Average %</t>
  </si>
  <si>
    <t>Average Sales from FY12 to FY16</t>
  </si>
  <si>
    <t>Private Gifts</t>
  </si>
  <si>
    <t>% of total Gifts</t>
  </si>
  <si>
    <t>Average Gifts from FY12 to FY16</t>
  </si>
  <si>
    <t xml:space="preserve">          State Support</t>
  </si>
  <si>
    <t xml:space="preserve">          Net Tuition and Fees</t>
  </si>
  <si>
    <t xml:space="preserve">          Contracts &amp; Grants</t>
  </si>
  <si>
    <t xml:space="preserve">               44000 - Private Gifts-Unrestricted</t>
  </si>
  <si>
    <t xml:space="preserve">               44001 - UCBF Donation - Unrestricted</t>
  </si>
  <si>
    <t xml:space="preserve">               44002 - UCBF Endow Income - Unrestrict</t>
  </si>
  <si>
    <t xml:space="preserve">               44003 - UCBF Other - Unrestricted</t>
  </si>
  <si>
    <t xml:space="preserve">               44004 - Gift Fee Assess - Unrestricted</t>
  </si>
  <si>
    <t xml:space="preserve">               44010 - Private Gifts-Restricted</t>
  </si>
  <si>
    <t xml:space="preserve">               44011 - Private Gifts-Pledges</t>
  </si>
  <si>
    <t xml:space="preserve">               44012 - UCBF Donation - Restricted</t>
  </si>
  <si>
    <t xml:space="preserve">               44013 - UCBF Endow Income - Restricted</t>
  </si>
  <si>
    <t xml:space="preserve">               44014 - UCBF Other - Restricted</t>
  </si>
  <si>
    <t xml:space="preserve">               44015 - Gift Fee Assess - Restricted</t>
  </si>
  <si>
    <t xml:space="preserve">               44020 - Private Gifts-Uncollectible</t>
  </si>
  <si>
    <t xml:space="preserve">               44030 - Priv Gifts-Discount on Pledges</t>
  </si>
  <si>
    <t xml:space="preserve">               440XX - Private Gifts for Current Use - Plan</t>
  </si>
  <si>
    <t xml:space="preserve">          Private Gifts for Current Use</t>
  </si>
  <si>
    <t xml:space="preserve">          Investment Income</t>
  </si>
  <si>
    <t xml:space="preserve">                    46010 - Publication Sales</t>
  </si>
  <si>
    <t xml:space="preserve">                    46020 - Sale of Merchandise-UC-Related</t>
  </si>
  <si>
    <t xml:space="preserve">                    46021 - Sale of Timber</t>
  </si>
  <si>
    <t xml:space="preserve">                    46030 - Sale of Lab Materials</t>
  </si>
  <si>
    <t xml:space="preserve">                    46040 - Ticket Sales-Educational Activ</t>
  </si>
  <si>
    <t xml:space="preserve">                    46050 - Workshop/Seminar/Conf Fees</t>
  </si>
  <si>
    <t xml:space="preserve">                    46060 - Research/Curatorial Services</t>
  </si>
  <si>
    <t xml:space="preserve">                    46070 - Analytical/Testing Services</t>
  </si>
  <si>
    <t xml:space="preserve">                    46080 - Library Services</t>
  </si>
  <si>
    <t xml:space="preserve">                    46090 - Clinic Medical Services</t>
  </si>
  <si>
    <t xml:space="preserve">                    46100 - Child Care Services</t>
  </si>
  <si>
    <t xml:space="preserve">                    46110 - Royalties/License Fees</t>
  </si>
  <si>
    <t xml:space="preserve">                    46120 - Rental of Real Prop-Educ Activ</t>
  </si>
  <si>
    <t xml:space="preserve">                    46130 - Document Management Fee</t>
  </si>
  <si>
    <t xml:space="preserve">                    46140 - Career Services</t>
  </si>
  <si>
    <t xml:space="preserve">                    46150 - Library Privileges</t>
  </si>
  <si>
    <t xml:space="preserve">                    46160 - Experiential Learning Prog Fee</t>
  </si>
  <si>
    <t xml:space="preserve">                    46161 - Affiliation Fees</t>
  </si>
  <si>
    <t xml:space="preserve">                    A46198</t>
  </si>
  <si>
    <t xml:space="preserve">                    46800 - Other Sources-Svc Ent-Contra</t>
  </si>
  <si>
    <t xml:space="preserve">                    46899 - Contra Rev AFC-Edu Activities</t>
  </si>
  <si>
    <t xml:space="preserve">                    46900 - Sales &amp; Svcs-Ed Activity-Contr</t>
  </si>
  <si>
    <t xml:space="preserve">                    46990 - Edu Activity - Contra - BD</t>
  </si>
  <si>
    <t xml:space="preserve">                    46999 - Misc Sls &amp;  Svcs of Educ Activ</t>
  </si>
  <si>
    <t xml:space="preserve">                    46XXX - Sales Services &amp; Other Income - Plan</t>
  </si>
  <si>
    <t xml:space="preserve">               Sales Services and Other Income</t>
  </si>
  <si>
    <t xml:space="preserve">               Sales and Services of Auxiliary</t>
  </si>
  <si>
    <t xml:space="preserve">               Other Income</t>
  </si>
  <si>
    <t xml:space="preserve">          Sales and Services</t>
  </si>
  <si>
    <t xml:space="preserve">          Nonoperating Revenue</t>
  </si>
  <si>
    <t xml:space="preserve">          Adjustment:  Revenue - Plan</t>
  </si>
  <si>
    <t xml:space="preserve">     Total Revenue</t>
  </si>
  <si>
    <t>Total Expenses</t>
  </si>
  <si>
    <t xml:space="preserve">                    Other Services - Non Computer</t>
  </si>
  <si>
    <t>Other Services - Non computer</t>
  </si>
  <si>
    <t>% of total expenses</t>
  </si>
  <si>
    <t>Average Expenses from FY12 to FY16</t>
  </si>
  <si>
    <t>CAGR of Sales</t>
  </si>
  <si>
    <t>CAGR of Gifts</t>
  </si>
  <si>
    <t>CAGR of Expenses</t>
  </si>
  <si>
    <t>% of total Other Services expenses</t>
  </si>
  <si>
    <t>CAGR of total Other Services expenses</t>
  </si>
  <si>
    <t>Average Sales</t>
  </si>
  <si>
    <t>Average Gifts</t>
  </si>
  <si>
    <t>Average Expenses</t>
  </si>
  <si>
    <t>June *</t>
  </si>
  <si>
    <t>Average Sales from FY13 to FY16 **</t>
  </si>
  <si>
    <t>Average % **</t>
  </si>
  <si>
    <t>CAGR of Sales **</t>
  </si>
  <si>
    <t>Average Gifts from FY13 to FY16 **</t>
  </si>
  <si>
    <t>CAGR of Gifts **</t>
  </si>
  <si>
    <t>Average Expenses from FY13 to FY16 **</t>
  </si>
  <si>
    <t>CAGR of total Other Services expenses **</t>
  </si>
  <si>
    <t>CAGR of Expenses **</t>
  </si>
  <si>
    <t>** All ratios are based on closed years actual from 2012-13 to 2015-16</t>
  </si>
  <si>
    <t>2016-17 Q1 ACT</t>
  </si>
  <si>
    <t>* Ticket sales is for 46040 - Ticket Sales-Educational Activ. The negative amounts in 2012-13 and 2013-14 in month of June are deferred revenues.</t>
  </si>
  <si>
    <t>Sample Division A</t>
  </si>
  <si>
    <t>Seasonality Trend</t>
  </si>
  <si>
    <t>Sales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</si>
</sst>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164" fontId="2" fillId="0" borderId="0" xfId="1" applyNumberFormat="1" applyFont="1"/>
    <xf numFmtId="0" fontId="0" fillId="0" borderId="2" xfId="0" quotePrefix="1" applyBorder="1"/>
    <xf numFmtId="0" fontId="0" fillId="0" borderId="2" xfId="0" applyBorder="1"/>
    <xf numFmtId="164" fontId="0" fillId="0" borderId="2" xfId="1" applyNumberFormat="1" applyFont="1" applyBorder="1"/>
    <xf numFmtId="164" fontId="2" fillId="0" borderId="2" xfId="1" applyNumberFormat="1" applyFont="1" applyBorder="1"/>
    <xf numFmtId="164" fontId="2" fillId="0" borderId="3" xfId="1" applyNumberFormat="1" applyFont="1" applyBorder="1"/>
    <xf numFmtId="0" fontId="2" fillId="0" borderId="0" xfId="0" applyFont="1" applyAlignment="1">
      <alignment wrapText="1"/>
    </xf>
    <xf numFmtId="0" fontId="2" fillId="0" borderId="1" xfId="0" quotePrefix="1" applyFont="1" applyBorder="1" applyAlignment="1">
      <alignment wrapText="1"/>
    </xf>
    <xf numFmtId="0" fontId="2" fillId="0" borderId="0" xfId="0" quotePrefix="1" applyFont="1"/>
    <xf numFmtId="0" fontId="2" fillId="0" borderId="2" xfId="0" quotePrefix="1" applyFont="1" applyBorder="1"/>
    <xf numFmtId="164" fontId="1" fillId="0" borderId="0" xfId="1" applyNumberFormat="1" applyFont="1"/>
    <xf numFmtId="164" fontId="1" fillId="0" borderId="2" xfId="1" applyNumberFormat="1" applyFont="1" applyBorder="1"/>
    <xf numFmtId="0" fontId="0" fillId="0" borderId="0" xfId="0" applyFont="1"/>
    <xf numFmtId="0" fontId="0" fillId="0" borderId="0" xfId="0" quotePrefix="1" applyBorder="1"/>
    <xf numFmtId="164" fontId="2" fillId="2" borderId="2" xfId="1" applyNumberFormat="1" applyFont="1" applyFill="1" applyBorder="1"/>
    <xf numFmtId="0" fontId="2" fillId="3" borderId="5" xfId="0" applyFont="1" applyFill="1" applyBorder="1"/>
    <xf numFmtId="164" fontId="2" fillId="3" borderId="4" xfId="1" applyNumberFormat="1" applyFont="1" applyFill="1" applyBorder="1"/>
    <xf numFmtId="0" fontId="3" fillId="0" borderId="0" xfId="0" applyFont="1"/>
    <xf numFmtId="0" fontId="2" fillId="0" borderId="1" xfId="0" quotePrefix="1" applyFont="1" applyBorder="1" applyAlignment="1">
      <alignment horizontal="right" wrapText="1"/>
    </xf>
    <xf numFmtId="0" fontId="2" fillId="0" borderId="2" xfId="0" quotePrefix="1" applyFont="1" applyBorder="1" applyAlignment="1">
      <alignment horizontal="right"/>
    </xf>
    <xf numFmtId="0" fontId="0" fillId="0" borderId="0" xfId="0" quotePrefix="1" applyAlignment="1">
      <alignment horizontal="right"/>
    </xf>
    <xf numFmtId="0" fontId="0" fillId="0" borderId="2" xfId="0" quotePrefix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2" fillId="2" borderId="1" xfId="0" quotePrefix="1" applyFont="1" applyFill="1" applyBorder="1" applyAlignment="1">
      <alignment horizontal="right" wrapText="1"/>
    </xf>
    <xf numFmtId="0" fontId="2" fillId="2" borderId="2" xfId="0" quotePrefix="1" applyFont="1" applyFill="1" applyBorder="1" applyAlignment="1">
      <alignment horizontal="right"/>
    </xf>
    <xf numFmtId="0" fontId="2" fillId="3" borderId="6" xfId="0" applyFont="1" applyFill="1" applyBorder="1"/>
    <xf numFmtId="164" fontId="2" fillId="3" borderId="1" xfId="1" applyNumberFormat="1" applyFont="1" applyFill="1" applyBorder="1"/>
    <xf numFmtId="0" fontId="0" fillId="4" borderId="8" xfId="0" applyFill="1" applyBorder="1"/>
    <xf numFmtId="164" fontId="0" fillId="4" borderId="9" xfId="1" applyNumberFormat="1" applyFont="1" applyFill="1" applyBorder="1"/>
    <xf numFmtId="0" fontId="5" fillId="5" borderId="8" xfId="0" applyFont="1" applyFill="1" applyBorder="1"/>
    <xf numFmtId="164" fontId="5" fillId="5" borderId="9" xfId="1" applyNumberFormat="1" applyFont="1" applyFill="1" applyBorder="1"/>
    <xf numFmtId="0" fontId="0" fillId="0" borderId="1" xfId="0" quotePrefix="1" applyBorder="1"/>
    <xf numFmtId="164" fontId="0" fillId="0" borderId="3" xfId="1" applyNumberFormat="1" applyFont="1" applyBorder="1"/>
    <xf numFmtId="0" fontId="0" fillId="0" borderId="7" xfId="0" quotePrefix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0" xfId="1" applyNumberFormat="1" applyFont="1" applyBorder="1"/>
    <xf numFmtId="164" fontId="6" fillId="0" borderId="0" xfId="0" applyNumberFormat="1" applyFont="1"/>
    <xf numFmtId="0" fontId="4" fillId="0" borderId="0" xfId="0" applyFont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1" xfId="0" quotePrefix="1" applyFont="1" applyFill="1" applyBorder="1" applyAlignment="1">
      <alignment horizontal="right" wrapText="1"/>
    </xf>
    <xf numFmtId="0" fontId="2" fillId="0" borderId="2" xfId="0" quotePrefix="1" applyFont="1" applyFill="1" applyBorder="1" applyAlignment="1">
      <alignment horizontal="right"/>
    </xf>
    <xf numFmtId="0" fontId="2" fillId="0" borderId="3" xfId="0" quotePrefix="1" applyFont="1" applyFill="1" applyBorder="1" applyAlignment="1">
      <alignment horizontal="right"/>
    </xf>
    <xf numFmtId="164" fontId="2" fillId="6" borderId="2" xfId="1" applyNumberFormat="1" applyFont="1" applyFill="1" applyBorder="1"/>
    <xf numFmtId="0" fontId="5" fillId="4" borderId="8" xfId="0" applyFont="1" applyFill="1" applyBorder="1"/>
    <xf numFmtId="164" fontId="5" fillId="4" borderId="9" xfId="1" applyNumberFormat="1" applyFont="1" applyFill="1" applyBorder="1"/>
    <xf numFmtId="0" fontId="0" fillId="7" borderId="0" xfId="0" applyFill="1"/>
    <xf numFmtId="0" fontId="2" fillId="0" borderId="1" xfId="0" quotePrefix="1" applyFont="1" applyFill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7" fillId="7" borderId="0" xfId="0" quotePrefix="1" applyFont="1" applyFill="1"/>
    <xf numFmtId="0" fontId="2" fillId="4" borderId="0" xfId="0" applyFont="1" applyFill="1"/>
    <xf numFmtId="164" fontId="1" fillId="4" borderId="2" xfId="1" applyNumberFormat="1" applyFont="1" applyFill="1" applyBorder="1"/>
    <xf numFmtId="0" fontId="2" fillId="4" borderId="0" xfId="0" quotePrefix="1" applyFont="1" applyFill="1"/>
    <xf numFmtId="0" fontId="3" fillId="0" borderId="0" xfId="0" quotePrefix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/>
    <xf numFmtId="164" fontId="0" fillId="3" borderId="0" xfId="1" applyNumberFormat="1" applyFont="1" applyFill="1"/>
    <xf numFmtId="0" fontId="2" fillId="3" borderId="13" xfId="0" applyFont="1" applyFill="1" applyBorder="1" applyAlignment="1">
      <alignment horizontal="center"/>
    </xf>
    <xf numFmtId="164" fontId="0" fillId="3" borderId="13" xfId="1" applyNumberFormat="1" applyFont="1" applyFill="1" applyBorder="1"/>
    <xf numFmtId="164" fontId="0" fillId="3" borderId="14" xfId="1" applyNumberFormat="1" applyFont="1" applyFill="1" applyBorder="1"/>
    <xf numFmtId="0" fontId="2" fillId="0" borderId="16" xfId="0" applyFont="1" applyBorder="1" applyAlignment="1">
      <alignment horizontal="center"/>
    </xf>
    <xf numFmtId="0" fontId="7" fillId="8" borderId="0" xfId="0" applyFont="1" applyFill="1"/>
    <xf numFmtId="0" fontId="9" fillId="8" borderId="0" xfId="0" applyFont="1" applyFill="1"/>
    <xf numFmtId="0" fontId="10" fillId="0" borderId="0" xfId="0" quotePrefix="1" applyFont="1" applyFill="1" applyBorder="1" applyAlignment="1">
      <alignment horizontal="right"/>
    </xf>
    <xf numFmtId="0" fontId="10" fillId="3" borderId="0" xfId="0" quotePrefix="1" applyFont="1" applyFill="1" applyBorder="1" applyAlignment="1">
      <alignment horizontal="right"/>
    </xf>
    <xf numFmtId="9" fontId="11" fillId="9" borderId="16" xfId="2" applyFont="1" applyFill="1" applyBorder="1"/>
    <xf numFmtId="9" fontId="11" fillId="9" borderId="17" xfId="2" applyFont="1" applyFill="1" applyBorder="1"/>
    <xf numFmtId="9" fontId="12" fillId="9" borderId="16" xfId="2" applyFont="1" applyFill="1" applyBorder="1"/>
    <xf numFmtId="9" fontId="12" fillId="9" borderId="17" xfId="2" applyFont="1" applyFill="1" applyBorder="1"/>
    <xf numFmtId="9" fontId="11" fillId="9" borderId="0" xfId="2" applyFont="1" applyFill="1"/>
    <xf numFmtId="9" fontId="0" fillId="0" borderId="0" xfId="2" applyFont="1" applyAlignment="1">
      <alignment horizontal="right"/>
    </xf>
    <xf numFmtId="9" fontId="11" fillId="10" borderId="16" xfId="2" applyFont="1" applyFill="1" applyBorder="1"/>
    <xf numFmtId="9" fontId="12" fillId="10" borderId="16" xfId="2" applyFont="1" applyFill="1" applyBorder="1"/>
    <xf numFmtId="9" fontId="11" fillId="10" borderId="0" xfId="2" applyFont="1" applyFill="1"/>
    <xf numFmtId="0" fontId="2" fillId="0" borderId="0" xfId="0" applyFont="1" applyFill="1" applyBorder="1"/>
    <xf numFmtId="164" fontId="0" fillId="0" borderId="0" xfId="1" quotePrefix="1" applyNumberFormat="1" applyFont="1"/>
    <xf numFmtId="9" fontId="11" fillId="2" borderId="16" xfId="2" applyFont="1" applyFill="1" applyBorder="1"/>
    <xf numFmtId="9" fontId="11" fillId="2" borderId="0" xfId="2" applyFont="1" applyFill="1"/>
    <xf numFmtId="9" fontId="11" fillId="11" borderId="16" xfId="2" applyFont="1" applyFill="1" applyBorder="1"/>
    <xf numFmtId="9" fontId="11" fillId="11" borderId="0" xfId="2" applyFont="1" applyFill="1"/>
    <xf numFmtId="0" fontId="2" fillId="0" borderId="0" xfId="0" applyFont="1" applyBorder="1" applyAlignment="1">
      <alignment horizontal="center"/>
    </xf>
    <xf numFmtId="9" fontId="11" fillId="9" borderId="0" xfId="2" applyFont="1" applyFill="1" applyBorder="1"/>
    <xf numFmtId="9" fontId="11" fillId="9" borderId="19" xfId="2" applyFont="1" applyFill="1" applyBorder="1"/>
    <xf numFmtId="0" fontId="2" fillId="3" borderId="20" xfId="0" applyFont="1" applyFill="1" applyBorder="1" applyAlignment="1">
      <alignment horizontal="center"/>
    </xf>
    <xf numFmtId="164" fontId="0" fillId="3" borderId="20" xfId="1" applyNumberFormat="1" applyFont="1" applyFill="1" applyBorder="1"/>
    <xf numFmtId="164" fontId="0" fillId="3" borderId="7" xfId="1" applyNumberFormat="1" applyFont="1" applyFill="1" applyBorder="1"/>
    <xf numFmtId="0" fontId="2" fillId="0" borderId="22" xfId="0" applyFont="1" applyBorder="1" applyAlignment="1">
      <alignment horizontal="center"/>
    </xf>
    <xf numFmtId="9" fontId="11" fillId="9" borderId="22" xfId="2" applyFont="1" applyFill="1" applyBorder="1"/>
    <xf numFmtId="9" fontId="11" fillId="9" borderId="11" xfId="2" applyFont="1" applyFill="1" applyBorder="1"/>
    <xf numFmtId="9" fontId="11" fillId="10" borderId="0" xfId="2" applyFont="1" applyFill="1" applyBorder="1"/>
    <xf numFmtId="9" fontId="11" fillId="10" borderId="22" xfId="2" applyFont="1" applyFill="1" applyBorder="1"/>
    <xf numFmtId="9" fontId="11" fillId="10" borderId="11" xfId="2" applyFont="1" applyFill="1" applyBorder="1"/>
    <xf numFmtId="9" fontId="11" fillId="12" borderId="0" xfId="2" applyFont="1" applyFill="1"/>
    <xf numFmtId="9" fontId="11" fillId="2" borderId="0" xfId="2" applyFont="1" applyFill="1" applyBorder="1"/>
    <xf numFmtId="9" fontId="11" fillId="2" borderId="22" xfId="2" applyFont="1" applyFill="1" applyBorder="1"/>
    <xf numFmtId="9" fontId="11" fillId="2" borderId="11" xfId="2" applyFont="1" applyFill="1" applyBorder="1"/>
    <xf numFmtId="0" fontId="2" fillId="0" borderId="0" xfId="0" quotePrefix="1" applyFont="1" applyFill="1"/>
    <xf numFmtId="164" fontId="1" fillId="0" borderId="2" xfId="1" applyNumberFormat="1" applyFont="1" applyFill="1" applyBorder="1"/>
    <xf numFmtId="0" fontId="0" fillId="0" borderId="0" xfId="0" applyFill="1"/>
    <xf numFmtId="0" fontId="2" fillId="0" borderId="0" xfId="0" applyFont="1" applyFill="1"/>
    <xf numFmtId="164" fontId="2" fillId="0" borderId="2" xfId="1" applyNumberFormat="1" applyFont="1" applyFill="1" applyBorder="1"/>
    <xf numFmtId="9" fontId="11" fillId="11" borderId="22" xfId="2" applyFont="1" applyFill="1" applyBorder="1"/>
    <xf numFmtId="9" fontId="11" fillId="11" borderId="11" xfId="2" applyFont="1" applyFill="1" applyBorder="1"/>
    <xf numFmtId="0" fontId="11" fillId="0" borderId="0" xfId="0" applyFont="1"/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3" fillId="7" borderId="0" xfId="0" applyFont="1" applyFill="1"/>
    <xf numFmtId="0" fontId="14" fillId="13" borderId="0" xfId="0" applyFont="1" applyFill="1"/>
    <xf numFmtId="0" fontId="15" fillId="13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8.bin"/><Relationship Id="rId3" Type="http://schemas.openxmlformats.org/officeDocument/2006/relationships/customProperty" Target="../customProperty23.bin"/><Relationship Id="rId7" Type="http://schemas.openxmlformats.org/officeDocument/2006/relationships/customProperty" Target="../customProperty27.bin"/><Relationship Id="rId12" Type="http://schemas.openxmlformats.org/officeDocument/2006/relationships/customProperty" Target="../customProperty32.bin"/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26.bin"/><Relationship Id="rId11" Type="http://schemas.openxmlformats.org/officeDocument/2006/relationships/customProperty" Target="../customProperty31.bin"/><Relationship Id="rId5" Type="http://schemas.openxmlformats.org/officeDocument/2006/relationships/customProperty" Target="../customProperty25.bin"/><Relationship Id="rId10" Type="http://schemas.openxmlformats.org/officeDocument/2006/relationships/customProperty" Target="../customProperty30.bin"/><Relationship Id="rId4" Type="http://schemas.openxmlformats.org/officeDocument/2006/relationships/customProperty" Target="../customProperty24.bin"/><Relationship Id="rId9" Type="http://schemas.openxmlformats.org/officeDocument/2006/relationships/customProperty" Target="../customProperty2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9.bin"/><Relationship Id="rId3" Type="http://schemas.openxmlformats.org/officeDocument/2006/relationships/customProperty" Target="../customProperty34.bin"/><Relationship Id="rId7" Type="http://schemas.openxmlformats.org/officeDocument/2006/relationships/customProperty" Target="../customProperty38.bin"/><Relationship Id="rId12" Type="http://schemas.openxmlformats.org/officeDocument/2006/relationships/customProperty" Target="../customProperty43.bin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8.bin"/><Relationship Id="rId6" Type="http://schemas.openxmlformats.org/officeDocument/2006/relationships/customProperty" Target="../customProperty37.bin"/><Relationship Id="rId11" Type="http://schemas.openxmlformats.org/officeDocument/2006/relationships/customProperty" Target="../customProperty42.bin"/><Relationship Id="rId5" Type="http://schemas.openxmlformats.org/officeDocument/2006/relationships/customProperty" Target="../customProperty36.bin"/><Relationship Id="rId10" Type="http://schemas.openxmlformats.org/officeDocument/2006/relationships/customProperty" Target="../customProperty41.bin"/><Relationship Id="rId4" Type="http://schemas.openxmlformats.org/officeDocument/2006/relationships/customProperty" Target="../customProperty35.bin"/><Relationship Id="rId9" Type="http://schemas.openxmlformats.org/officeDocument/2006/relationships/customProperty" Target="../customProperty40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0.bin"/><Relationship Id="rId3" Type="http://schemas.openxmlformats.org/officeDocument/2006/relationships/customProperty" Target="../customProperty45.bin"/><Relationship Id="rId7" Type="http://schemas.openxmlformats.org/officeDocument/2006/relationships/customProperty" Target="../customProperty49.bin"/><Relationship Id="rId12" Type="http://schemas.openxmlformats.org/officeDocument/2006/relationships/customProperty" Target="../customProperty54.bin"/><Relationship Id="rId2" Type="http://schemas.openxmlformats.org/officeDocument/2006/relationships/customProperty" Target="../customProperty44.bin"/><Relationship Id="rId1" Type="http://schemas.openxmlformats.org/officeDocument/2006/relationships/printerSettings" Target="../printerSettings/printerSettings9.bin"/><Relationship Id="rId6" Type="http://schemas.openxmlformats.org/officeDocument/2006/relationships/customProperty" Target="../customProperty48.bin"/><Relationship Id="rId11" Type="http://schemas.openxmlformats.org/officeDocument/2006/relationships/customProperty" Target="../customProperty53.bin"/><Relationship Id="rId5" Type="http://schemas.openxmlformats.org/officeDocument/2006/relationships/customProperty" Target="../customProperty47.bin"/><Relationship Id="rId10" Type="http://schemas.openxmlformats.org/officeDocument/2006/relationships/customProperty" Target="../customProperty52.bin"/><Relationship Id="rId4" Type="http://schemas.openxmlformats.org/officeDocument/2006/relationships/customProperty" Target="../customProperty46.bin"/><Relationship Id="rId9" Type="http://schemas.openxmlformats.org/officeDocument/2006/relationships/customProperty" Target="../customProperty51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1.bin"/><Relationship Id="rId3" Type="http://schemas.openxmlformats.org/officeDocument/2006/relationships/customProperty" Target="../customProperty56.bin"/><Relationship Id="rId7" Type="http://schemas.openxmlformats.org/officeDocument/2006/relationships/customProperty" Target="../customProperty60.bin"/><Relationship Id="rId12" Type="http://schemas.openxmlformats.org/officeDocument/2006/relationships/customProperty" Target="../customProperty65.bin"/><Relationship Id="rId2" Type="http://schemas.openxmlformats.org/officeDocument/2006/relationships/customProperty" Target="../customProperty55.bin"/><Relationship Id="rId1" Type="http://schemas.openxmlformats.org/officeDocument/2006/relationships/printerSettings" Target="../printerSettings/printerSettings10.bin"/><Relationship Id="rId6" Type="http://schemas.openxmlformats.org/officeDocument/2006/relationships/customProperty" Target="../customProperty59.bin"/><Relationship Id="rId11" Type="http://schemas.openxmlformats.org/officeDocument/2006/relationships/customProperty" Target="../customProperty64.bin"/><Relationship Id="rId5" Type="http://schemas.openxmlformats.org/officeDocument/2006/relationships/customProperty" Target="../customProperty58.bin"/><Relationship Id="rId10" Type="http://schemas.openxmlformats.org/officeDocument/2006/relationships/customProperty" Target="../customProperty63.bin"/><Relationship Id="rId4" Type="http://schemas.openxmlformats.org/officeDocument/2006/relationships/customProperty" Target="../customProperty57.bin"/><Relationship Id="rId9" Type="http://schemas.openxmlformats.org/officeDocument/2006/relationships/customProperty" Target="../customProperty62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2.bin"/><Relationship Id="rId3" Type="http://schemas.openxmlformats.org/officeDocument/2006/relationships/customProperty" Target="../customProperty67.bin"/><Relationship Id="rId7" Type="http://schemas.openxmlformats.org/officeDocument/2006/relationships/customProperty" Target="../customProperty71.bin"/><Relationship Id="rId12" Type="http://schemas.openxmlformats.org/officeDocument/2006/relationships/customProperty" Target="../customProperty76.bin"/><Relationship Id="rId2" Type="http://schemas.openxmlformats.org/officeDocument/2006/relationships/customProperty" Target="../customProperty66.bin"/><Relationship Id="rId1" Type="http://schemas.openxmlformats.org/officeDocument/2006/relationships/printerSettings" Target="../printerSettings/printerSettings11.bin"/><Relationship Id="rId6" Type="http://schemas.openxmlformats.org/officeDocument/2006/relationships/customProperty" Target="../customProperty70.bin"/><Relationship Id="rId11" Type="http://schemas.openxmlformats.org/officeDocument/2006/relationships/customProperty" Target="../customProperty75.bin"/><Relationship Id="rId5" Type="http://schemas.openxmlformats.org/officeDocument/2006/relationships/customProperty" Target="../customProperty69.bin"/><Relationship Id="rId10" Type="http://schemas.openxmlformats.org/officeDocument/2006/relationships/customProperty" Target="../customProperty74.bin"/><Relationship Id="rId4" Type="http://schemas.openxmlformats.org/officeDocument/2006/relationships/customProperty" Target="../customProperty68.bin"/><Relationship Id="rId9" Type="http://schemas.openxmlformats.org/officeDocument/2006/relationships/customProperty" Target="../customProperty73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3.bin"/><Relationship Id="rId3" Type="http://schemas.openxmlformats.org/officeDocument/2006/relationships/customProperty" Target="../customProperty78.bin"/><Relationship Id="rId7" Type="http://schemas.openxmlformats.org/officeDocument/2006/relationships/customProperty" Target="../customProperty82.bin"/><Relationship Id="rId2" Type="http://schemas.openxmlformats.org/officeDocument/2006/relationships/customProperty" Target="../customProperty77.bin"/><Relationship Id="rId1" Type="http://schemas.openxmlformats.org/officeDocument/2006/relationships/printerSettings" Target="../printerSettings/printerSettings12.bin"/><Relationship Id="rId6" Type="http://schemas.openxmlformats.org/officeDocument/2006/relationships/customProperty" Target="../customProperty81.bin"/><Relationship Id="rId11" Type="http://schemas.openxmlformats.org/officeDocument/2006/relationships/customProperty" Target="../customProperty86.bin"/><Relationship Id="rId5" Type="http://schemas.openxmlformats.org/officeDocument/2006/relationships/customProperty" Target="../customProperty80.bin"/><Relationship Id="rId10" Type="http://schemas.openxmlformats.org/officeDocument/2006/relationships/customProperty" Target="../customProperty85.bin"/><Relationship Id="rId4" Type="http://schemas.openxmlformats.org/officeDocument/2006/relationships/customProperty" Target="../customProperty79.bin"/><Relationship Id="rId9" Type="http://schemas.openxmlformats.org/officeDocument/2006/relationships/customProperty" Target="../customProperty8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7.bin"/><Relationship Id="rId3" Type="http://schemas.openxmlformats.org/officeDocument/2006/relationships/customProperty" Target="../customProperty12.bin"/><Relationship Id="rId7" Type="http://schemas.openxmlformats.org/officeDocument/2006/relationships/customProperty" Target="../customProperty16.bin"/><Relationship Id="rId12" Type="http://schemas.openxmlformats.org/officeDocument/2006/relationships/customProperty" Target="../customProperty21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15.bin"/><Relationship Id="rId11" Type="http://schemas.openxmlformats.org/officeDocument/2006/relationships/customProperty" Target="../customProperty20.bin"/><Relationship Id="rId5" Type="http://schemas.openxmlformats.org/officeDocument/2006/relationships/customProperty" Target="../customProperty14.bin"/><Relationship Id="rId10" Type="http://schemas.openxmlformats.org/officeDocument/2006/relationships/customProperty" Target="../customProperty19.bin"/><Relationship Id="rId4" Type="http://schemas.openxmlformats.org/officeDocument/2006/relationships/customProperty" Target="../customProperty13.bin"/><Relationship Id="rId9" Type="http://schemas.openxmlformats.org/officeDocument/2006/relationships/customProperty" Target="../customProperty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"/>
  <sheetViews>
    <sheetView workbookViewId="0"/>
  </sheetViews>
  <sheetFormatPr defaultRowHeight="15" x14ac:dyDescent="0.25"/>
  <sheetData>
    <row r="1" spans="1:68" x14ac:dyDescent="0.25">
      <c r="A1" s="1"/>
      <c r="B1" s="1"/>
      <c r="D1" s="1"/>
      <c r="E1" s="1"/>
      <c r="F1" s="2"/>
      <c r="G1" s="3"/>
      <c r="H1" s="3"/>
      <c r="I1" s="3"/>
      <c r="J1" s="3"/>
      <c r="K1" s="3"/>
      <c r="L1" s="3"/>
      <c r="AY1" s="3"/>
      <c r="AZ1" s="3"/>
      <c r="BA1" s="3"/>
      <c r="BB1" s="3"/>
      <c r="BD1" s="3"/>
      <c r="BF1" s="3"/>
      <c r="BH1" s="3"/>
      <c r="BI1" s="3"/>
      <c r="BJ1" s="3"/>
      <c r="BK1" s="3"/>
      <c r="BL1" s="3"/>
      <c r="BM1" s="3"/>
      <c r="BN1" s="3"/>
      <c r="BO1" s="3"/>
      <c r="BP1" s="3"/>
    </row>
  </sheetData>
  <dataValidations count="1">
    <dataValidation type="list" allowBlank="1" showInputMessage="1" sqref="A1:D1">
      <formula1>"..."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opLeftCell="A22" workbookViewId="0">
      <selection activeCell="A49" sqref="A49"/>
    </sheetView>
  </sheetViews>
  <sheetFormatPr defaultRowHeight="15" outlineLevelRow="1" x14ac:dyDescent="0.25"/>
  <cols>
    <col min="1" max="1" width="50.140625" bestFit="1" customWidth="1"/>
    <col min="2" max="14" width="14.140625" bestFit="1" customWidth="1"/>
  </cols>
  <sheetData>
    <row r="1" spans="1:14" s="53" customFormat="1" ht="26.25" x14ac:dyDescent="0.4">
      <c r="A1" s="56" t="s">
        <v>54</v>
      </c>
    </row>
    <row r="2" spans="1:14" ht="23.25" x14ac:dyDescent="0.35">
      <c r="A2" s="60" t="s">
        <v>56</v>
      </c>
    </row>
    <row r="3" spans="1:14" ht="24" thickBot="1" x14ac:dyDescent="0.4">
      <c r="A3" s="23" t="str">
        <f>"Funds = "&amp;B12</f>
        <v>Funds = Current Funds</v>
      </c>
      <c r="B3" s="1"/>
      <c r="C3" s="1"/>
      <c r="D3" s="1"/>
      <c r="E3" s="1"/>
      <c r="F3" s="1"/>
    </row>
    <row r="4" spans="1:14" s="12" customFormat="1" ht="45.75" thickBot="1" x14ac:dyDescent="0.3">
      <c r="B4" s="47"/>
      <c r="C4" s="47"/>
      <c r="D4" s="47"/>
      <c r="E4" s="47"/>
      <c r="F4" s="47"/>
      <c r="G4" s="47"/>
      <c r="H4" s="47" t="s">
        <v>15</v>
      </c>
      <c r="I4" s="47"/>
      <c r="J4" s="47"/>
      <c r="K4" s="47"/>
      <c r="L4" s="47"/>
      <c r="M4" s="47"/>
      <c r="N4" s="47"/>
    </row>
    <row r="5" spans="1:14" s="5" customFormat="1" x14ac:dyDescent="0.25">
      <c r="B5" s="54"/>
      <c r="C5" s="54"/>
      <c r="D5" s="54"/>
      <c r="E5" s="54"/>
      <c r="F5" s="54"/>
      <c r="G5" s="54"/>
      <c r="H5" s="54" t="s">
        <v>8</v>
      </c>
      <c r="I5" s="54"/>
      <c r="J5" s="54"/>
      <c r="K5" s="54"/>
      <c r="L5" s="54"/>
      <c r="M5" s="54"/>
      <c r="N5" s="54"/>
    </row>
    <row r="6" spans="1:14" s="5" customFormat="1" x14ac:dyDescent="0.25">
      <c r="B6" s="48"/>
      <c r="C6" s="48"/>
      <c r="D6" s="48"/>
      <c r="E6" s="48"/>
      <c r="F6" s="48"/>
      <c r="G6" s="48"/>
      <c r="H6" s="48" t="s">
        <v>3</v>
      </c>
      <c r="I6" s="48"/>
      <c r="J6" s="48"/>
      <c r="K6" s="48"/>
      <c r="L6" s="48"/>
      <c r="M6" s="48"/>
      <c r="N6" s="48"/>
    </row>
    <row r="7" spans="1:14" s="5" customFormat="1" x14ac:dyDescent="0.25">
      <c r="B7" s="48"/>
      <c r="C7" s="48"/>
      <c r="D7" s="48"/>
      <c r="E7" s="48"/>
      <c r="F7" s="48"/>
      <c r="G7" s="48"/>
      <c r="H7" s="48" t="s">
        <v>7</v>
      </c>
      <c r="I7" s="48"/>
      <c r="J7" s="48"/>
      <c r="K7" s="48"/>
      <c r="L7" s="48"/>
      <c r="M7" s="48"/>
      <c r="N7" s="48"/>
    </row>
    <row r="8" spans="1:14" s="5" customFormat="1" ht="15.75" thickBot="1" x14ac:dyDescent="0.3">
      <c r="B8" s="49" t="s">
        <v>42</v>
      </c>
      <c r="C8" s="49" t="s">
        <v>43</v>
      </c>
      <c r="D8" s="49" t="s">
        <v>44</v>
      </c>
      <c r="E8" s="49" t="s">
        <v>45</v>
      </c>
      <c r="F8" s="49" t="s">
        <v>46</v>
      </c>
      <c r="G8" s="49" t="s">
        <v>47</v>
      </c>
      <c r="H8" s="49" t="s">
        <v>48</v>
      </c>
      <c r="I8" s="49" t="s">
        <v>49</v>
      </c>
      <c r="J8" s="49" t="s">
        <v>50</v>
      </c>
      <c r="K8" s="49" t="s">
        <v>51</v>
      </c>
      <c r="L8" s="49" t="s">
        <v>52</v>
      </c>
      <c r="M8" s="49" t="s">
        <v>53</v>
      </c>
      <c r="N8" s="49" t="s">
        <v>4</v>
      </c>
    </row>
    <row r="9" spans="1:14" outlineLevel="1" x14ac:dyDescent="0.25">
      <c r="B9" s="55" t="s">
        <v>1</v>
      </c>
      <c r="C9" s="55" t="s">
        <v>1</v>
      </c>
      <c r="D9" s="55" t="s">
        <v>1</v>
      </c>
      <c r="E9" s="55" t="s">
        <v>1</v>
      </c>
      <c r="F9" s="55" t="s">
        <v>1</v>
      </c>
      <c r="G9" s="55" t="s">
        <v>1</v>
      </c>
      <c r="H9" s="55" t="s">
        <v>1</v>
      </c>
      <c r="I9" s="55" t="s">
        <v>1</v>
      </c>
      <c r="J9" s="55" t="s">
        <v>1</v>
      </c>
      <c r="K9" s="55" t="s">
        <v>1</v>
      </c>
      <c r="L9" s="55" t="s">
        <v>1</v>
      </c>
      <c r="M9" s="55" t="s">
        <v>1</v>
      </c>
      <c r="N9" s="55" t="s">
        <v>1</v>
      </c>
    </row>
    <row r="10" spans="1:14" outlineLevel="1" x14ac:dyDescent="0.25">
      <c r="B10" s="27" t="s">
        <v>2</v>
      </c>
      <c r="C10" s="27" t="s">
        <v>2</v>
      </c>
      <c r="D10" s="27" t="s">
        <v>2</v>
      </c>
      <c r="E10" s="27" t="s">
        <v>2</v>
      </c>
      <c r="F10" s="27" t="s">
        <v>2</v>
      </c>
      <c r="G10" s="27" t="s">
        <v>2</v>
      </c>
      <c r="H10" s="27" t="s">
        <v>2</v>
      </c>
      <c r="I10" s="27" t="s">
        <v>2</v>
      </c>
      <c r="J10" s="27" t="s">
        <v>2</v>
      </c>
      <c r="K10" s="27" t="s">
        <v>2</v>
      </c>
      <c r="L10" s="27" t="s">
        <v>2</v>
      </c>
      <c r="M10" s="27" t="s">
        <v>2</v>
      </c>
      <c r="N10" s="27" t="s">
        <v>2</v>
      </c>
    </row>
    <row r="11" spans="1:14" outlineLevel="1" x14ac:dyDescent="0.25">
      <c r="B11" s="29" t="s">
        <v>5</v>
      </c>
      <c r="C11" s="29" t="s">
        <v>5</v>
      </c>
      <c r="D11" s="29" t="s">
        <v>5</v>
      </c>
      <c r="E11" s="29" t="s">
        <v>5</v>
      </c>
      <c r="F11" s="29" t="s">
        <v>5</v>
      </c>
      <c r="G11" s="29" t="s">
        <v>5</v>
      </c>
      <c r="H11" s="29" t="s">
        <v>5</v>
      </c>
      <c r="I11" s="29" t="s">
        <v>5</v>
      </c>
      <c r="J11" s="29" t="s">
        <v>5</v>
      </c>
      <c r="K11" s="29" t="s">
        <v>5</v>
      </c>
      <c r="L11" s="29" t="s">
        <v>5</v>
      </c>
      <c r="M11" s="29" t="s">
        <v>5</v>
      </c>
      <c r="N11" s="29" t="s">
        <v>5</v>
      </c>
    </row>
    <row r="12" spans="1:14" outlineLevel="1" x14ac:dyDescent="0.25">
      <c r="B12" s="29" t="s">
        <v>6</v>
      </c>
      <c r="C12" s="29" t="s">
        <v>6</v>
      </c>
      <c r="D12" s="29" t="s">
        <v>6</v>
      </c>
      <c r="E12" s="29" t="s">
        <v>6</v>
      </c>
      <c r="F12" s="29" t="s">
        <v>6</v>
      </c>
      <c r="G12" s="29" t="s">
        <v>6</v>
      </c>
      <c r="H12" s="29" t="s">
        <v>6</v>
      </c>
      <c r="I12" s="29" t="s">
        <v>6</v>
      </c>
      <c r="J12" s="29" t="s">
        <v>6</v>
      </c>
      <c r="K12" s="29" t="s">
        <v>6</v>
      </c>
      <c r="L12" s="29" t="s">
        <v>6</v>
      </c>
      <c r="M12" s="29" t="s">
        <v>6</v>
      </c>
      <c r="N12" s="29" t="s">
        <v>6</v>
      </c>
    </row>
    <row r="13" spans="1:14" outlineLevel="1" x14ac:dyDescent="0.25">
      <c r="B13" s="29" t="s">
        <v>0</v>
      </c>
      <c r="C13" s="29" t="s">
        <v>0</v>
      </c>
      <c r="D13" s="29" t="s">
        <v>0</v>
      </c>
      <c r="E13" s="29" t="s">
        <v>0</v>
      </c>
      <c r="F13" s="29" t="s">
        <v>0</v>
      </c>
      <c r="G13" s="29" t="s">
        <v>0</v>
      </c>
      <c r="H13" s="29" t="s">
        <v>0</v>
      </c>
      <c r="I13" s="29" t="s">
        <v>0</v>
      </c>
      <c r="J13" s="29" t="s">
        <v>0</v>
      </c>
      <c r="K13" s="29" t="s">
        <v>0</v>
      </c>
      <c r="L13" s="29" t="s">
        <v>0</v>
      </c>
      <c r="M13" s="29" t="s">
        <v>0</v>
      </c>
      <c r="N13" s="29" t="s">
        <v>0</v>
      </c>
    </row>
    <row r="14" spans="1:14" outlineLevel="1" x14ac:dyDescent="0.25">
      <c r="A14" s="5" t="s">
        <v>75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0">
        <v>0</v>
      </c>
    </row>
    <row r="15" spans="1:14" outlineLevel="1" x14ac:dyDescent="0.25">
      <c r="A15" s="5" t="s">
        <v>76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0">
        <v>0</v>
      </c>
    </row>
    <row r="16" spans="1:14" outlineLevel="1" x14ac:dyDescent="0.25">
      <c r="A16" s="5" t="s">
        <v>77</v>
      </c>
      <c r="B16" s="17">
        <v>50000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175000</v>
      </c>
      <c r="K16" s="17">
        <v>0</v>
      </c>
      <c r="L16" s="17">
        <v>0</v>
      </c>
      <c r="M16" s="17">
        <v>0</v>
      </c>
      <c r="N16" s="10">
        <v>225000</v>
      </c>
    </row>
    <row r="17" spans="1:14" outlineLevel="1" x14ac:dyDescent="0.25">
      <c r="A17" s="14" t="s">
        <v>78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0">
        <v>0</v>
      </c>
    </row>
    <row r="18" spans="1:14" outlineLevel="1" x14ac:dyDescent="0.25">
      <c r="A18" s="14" t="s">
        <v>79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0">
        <v>0</v>
      </c>
    </row>
    <row r="19" spans="1:14" outlineLevel="1" x14ac:dyDescent="0.25">
      <c r="A19" s="104" t="s">
        <v>80</v>
      </c>
      <c r="B19" s="105">
        <v>0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8">
        <v>0</v>
      </c>
    </row>
    <row r="20" spans="1:14" outlineLevel="1" x14ac:dyDescent="0.25">
      <c r="A20" s="104" t="s">
        <v>81</v>
      </c>
      <c r="B20" s="105">
        <v>0</v>
      </c>
      <c r="C20" s="105">
        <v>0</v>
      </c>
      <c r="D20" s="105">
        <v>0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8">
        <v>0</v>
      </c>
    </row>
    <row r="21" spans="1:14" outlineLevel="1" x14ac:dyDescent="0.25">
      <c r="A21" s="104" t="s">
        <v>82</v>
      </c>
      <c r="B21" s="105">
        <v>0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8">
        <v>0</v>
      </c>
    </row>
    <row r="22" spans="1:14" outlineLevel="1" x14ac:dyDescent="0.25">
      <c r="A22" s="104" t="s">
        <v>83</v>
      </c>
      <c r="B22" s="105">
        <v>625168.75</v>
      </c>
      <c r="C22" s="105">
        <v>161881</v>
      </c>
      <c r="D22" s="105">
        <v>185424.92</v>
      </c>
      <c r="E22" s="105">
        <v>74633.17</v>
      </c>
      <c r="F22" s="105">
        <v>73231.12</v>
      </c>
      <c r="G22" s="105">
        <v>72418.48</v>
      </c>
      <c r="H22" s="105">
        <v>341284.25</v>
      </c>
      <c r="I22" s="105">
        <v>303528.65000000002</v>
      </c>
      <c r="J22" s="105">
        <v>172203</v>
      </c>
      <c r="K22" s="105">
        <v>406687.08999999997</v>
      </c>
      <c r="L22" s="105">
        <v>643081.35</v>
      </c>
      <c r="M22" s="105">
        <v>1119627.8500000001</v>
      </c>
      <c r="N22" s="108">
        <v>4179169.63</v>
      </c>
    </row>
    <row r="23" spans="1:14" outlineLevel="1" x14ac:dyDescent="0.25">
      <c r="A23" s="104" t="s">
        <v>84</v>
      </c>
      <c r="B23" s="105">
        <v>0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8">
        <v>0</v>
      </c>
    </row>
    <row r="24" spans="1:14" outlineLevel="1" x14ac:dyDescent="0.25">
      <c r="A24" s="104" t="s">
        <v>85</v>
      </c>
      <c r="B24" s="105">
        <v>0</v>
      </c>
      <c r="C24" s="105">
        <v>1411.14</v>
      </c>
      <c r="D24" s="105">
        <v>15360.75</v>
      </c>
      <c r="E24" s="105">
        <v>94202</v>
      </c>
      <c r="F24" s="105">
        <v>9509.51</v>
      </c>
      <c r="G24" s="105">
        <v>4116</v>
      </c>
      <c r="H24" s="105">
        <v>25025.16</v>
      </c>
      <c r="I24" s="105">
        <v>7360.2</v>
      </c>
      <c r="J24" s="105">
        <v>11800</v>
      </c>
      <c r="K24" s="105">
        <v>58972.840000000004</v>
      </c>
      <c r="L24" s="105">
        <v>32489.040000000001</v>
      </c>
      <c r="M24" s="105">
        <v>34947.769999999997</v>
      </c>
      <c r="N24" s="108">
        <v>295194.40999999997</v>
      </c>
    </row>
    <row r="25" spans="1:14" outlineLevel="1" x14ac:dyDescent="0.25">
      <c r="A25" s="104" t="s">
        <v>86</v>
      </c>
      <c r="B25" s="105">
        <v>0</v>
      </c>
      <c r="C25" s="105">
        <v>30437.17</v>
      </c>
      <c r="D25" s="105">
        <v>0</v>
      </c>
      <c r="E25" s="105">
        <v>14616.46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8">
        <v>45053.63</v>
      </c>
    </row>
    <row r="26" spans="1:14" outlineLevel="1" x14ac:dyDescent="0.25">
      <c r="A26" s="104" t="s">
        <v>87</v>
      </c>
      <c r="B26" s="105">
        <v>0</v>
      </c>
      <c r="C26" s="105">
        <v>0</v>
      </c>
      <c r="D26" s="105">
        <v>0</v>
      </c>
      <c r="E26" s="105">
        <v>65383.54</v>
      </c>
      <c r="F26" s="105">
        <v>0</v>
      </c>
      <c r="G26" s="105">
        <v>-40000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8">
        <v>25383.54</v>
      </c>
    </row>
    <row r="27" spans="1:14" outlineLevel="1" x14ac:dyDescent="0.25">
      <c r="A27" s="104" t="s">
        <v>88</v>
      </c>
      <c r="B27" s="105">
        <v>-14379.67</v>
      </c>
      <c r="C27" s="105">
        <v>-4082.4500000000003</v>
      </c>
      <c r="D27" s="105">
        <v>-5019.83</v>
      </c>
      <c r="E27" s="105">
        <v>-4223.55</v>
      </c>
      <c r="F27" s="105">
        <v>-2068.79</v>
      </c>
      <c r="G27" s="105">
        <v>-1913.4899999999998</v>
      </c>
      <c r="H27" s="105">
        <v>-9157.83</v>
      </c>
      <c r="I27" s="105">
        <v>-7776.1599999999989</v>
      </c>
      <c r="J27" s="105">
        <v>-1475.39</v>
      </c>
      <c r="K27" s="105">
        <v>-11641.79</v>
      </c>
      <c r="L27" s="105">
        <v>-15046</v>
      </c>
      <c r="M27" s="105">
        <v>-25695.93</v>
      </c>
      <c r="N27" s="108">
        <v>-102480.87999999998</v>
      </c>
    </row>
    <row r="28" spans="1:14" outlineLevel="1" x14ac:dyDescent="0.25">
      <c r="A28" s="104" t="s">
        <v>89</v>
      </c>
      <c r="B28" s="105">
        <v>0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8">
        <v>0</v>
      </c>
    </row>
    <row r="29" spans="1:14" outlineLevel="1" x14ac:dyDescent="0.25">
      <c r="A29" s="104" t="s">
        <v>90</v>
      </c>
      <c r="B29" s="105">
        <v>0</v>
      </c>
      <c r="C29" s="105">
        <v>0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8">
        <v>0</v>
      </c>
    </row>
    <row r="30" spans="1:14" outlineLevel="1" x14ac:dyDescent="0.25">
      <c r="A30" s="104" t="s">
        <v>91</v>
      </c>
      <c r="B30" s="105">
        <v>0</v>
      </c>
      <c r="C30" s="105">
        <v>0</v>
      </c>
      <c r="D30" s="105">
        <v>0</v>
      </c>
      <c r="E30" s="105"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  <c r="N30" s="108">
        <v>0</v>
      </c>
    </row>
    <row r="31" spans="1:14" outlineLevel="1" x14ac:dyDescent="0.25">
      <c r="A31" s="107" t="s">
        <v>92</v>
      </c>
      <c r="B31" s="105">
        <v>610789.07999999996</v>
      </c>
      <c r="C31" s="105">
        <v>189646.86</v>
      </c>
      <c r="D31" s="105">
        <v>195765.84000000003</v>
      </c>
      <c r="E31" s="105">
        <v>244611.62</v>
      </c>
      <c r="F31" s="105">
        <v>80671.839999999997</v>
      </c>
      <c r="G31" s="105">
        <v>34620.99</v>
      </c>
      <c r="H31" s="105">
        <v>357151.57999999996</v>
      </c>
      <c r="I31" s="105">
        <v>303112.69000000006</v>
      </c>
      <c r="J31" s="105">
        <v>182527.61</v>
      </c>
      <c r="K31" s="105">
        <v>454018.14</v>
      </c>
      <c r="L31" s="105">
        <v>660524.39</v>
      </c>
      <c r="M31" s="105">
        <v>1128879.6900000002</v>
      </c>
      <c r="N31" s="108">
        <v>4442320.33</v>
      </c>
    </row>
    <row r="32" spans="1:14" outlineLevel="1" x14ac:dyDescent="0.25">
      <c r="A32" s="107" t="s">
        <v>93</v>
      </c>
      <c r="B32" s="105">
        <v>0</v>
      </c>
      <c r="C32" s="105">
        <v>1626.17</v>
      </c>
      <c r="D32" s="105">
        <v>2135.0100000000002</v>
      </c>
      <c r="E32" s="105">
        <v>1641.3</v>
      </c>
      <c r="F32" s="105">
        <v>1577.2699999999998</v>
      </c>
      <c r="G32" s="105">
        <v>1549.83</v>
      </c>
      <c r="H32" s="105">
        <v>1778.67</v>
      </c>
      <c r="I32" s="105">
        <v>1395.08</v>
      </c>
      <c r="J32" s="105">
        <v>1352.5800000000002</v>
      </c>
      <c r="K32" s="105">
        <v>1225.55</v>
      </c>
      <c r="L32" s="105">
        <v>1183.7</v>
      </c>
      <c r="M32" s="105">
        <v>2421.61</v>
      </c>
      <c r="N32" s="108">
        <v>17886.77</v>
      </c>
    </row>
    <row r="33" spans="1:14" outlineLevel="1" x14ac:dyDescent="0.25">
      <c r="A33" s="104" t="s">
        <v>94</v>
      </c>
      <c r="B33" s="105">
        <v>0</v>
      </c>
      <c r="C33" s="105">
        <v>0</v>
      </c>
      <c r="D33" s="105">
        <v>0</v>
      </c>
      <c r="E33" s="105">
        <v>0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5">
        <v>0</v>
      </c>
      <c r="L33" s="105">
        <v>0</v>
      </c>
      <c r="M33" s="105">
        <v>0</v>
      </c>
      <c r="N33" s="108">
        <v>0</v>
      </c>
    </row>
    <row r="34" spans="1:14" outlineLevel="1" x14ac:dyDescent="0.25">
      <c r="A34" s="104" t="s">
        <v>95</v>
      </c>
      <c r="B34" s="105">
        <v>0</v>
      </c>
      <c r="C34" s="105">
        <v>0</v>
      </c>
      <c r="D34" s="105">
        <v>0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5">
        <v>0</v>
      </c>
      <c r="M34" s="105">
        <v>0</v>
      </c>
      <c r="N34" s="108">
        <v>0</v>
      </c>
    </row>
    <row r="35" spans="1:14" outlineLevel="1" x14ac:dyDescent="0.25">
      <c r="A35" s="104" t="s">
        <v>96</v>
      </c>
      <c r="B35" s="105">
        <v>0</v>
      </c>
      <c r="C35" s="105">
        <v>0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108">
        <v>0</v>
      </c>
    </row>
    <row r="36" spans="1:14" outlineLevel="1" x14ac:dyDescent="0.25">
      <c r="A36" s="104" t="s">
        <v>97</v>
      </c>
      <c r="B36" s="105">
        <v>0</v>
      </c>
      <c r="C36" s="105">
        <v>0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8">
        <v>0</v>
      </c>
    </row>
    <row r="37" spans="1:14" outlineLevel="1" x14ac:dyDescent="0.25">
      <c r="A37" s="104" t="s">
        <v>98</v>
      </c>
      <c r="B37" s="105">
        <v>1952469</v>
      </c>
      <c r="C37" s="105">
        <v>151189.15</v>
      </c>
      <c r="D37" s="105">
        <v>1103788.8500000001</v>
      </c>
      <c r="E37" s="105">
        <v>703369.85</v>
      </c>
      <c r="F37" s="105">
        <v>475569.4</v>
      </c>
      <c r="G37" s="105">
        <v>346959.7</v>
      </c>
      <c r="H37" s="105">
        <v>548868.80000000005</v>
      </c>
      <c r="I37" s="105">
        <v>311729.2</v>
      </c>
      <c r="J37" s="105">
        <v>214013.8</v>
      </c>
      <c r="K37" s="105">
        <v>346340.95</v>
      </c>
      <c r="L37" s="105">
        <v>1004616.4</v>
      </c>
      <c r="M37" s="105">
        <v>-852438.55</v>
      </c>
      <c r="N37" s="108">
        <v>6306476.5499999998</v>
      </c>
    </row>
    <row r="38" spans="1:14" outlineLevel="1" x14ac:dyDescent="0.25">
      <c r="A38" s="104" t="s">
        <v>99</v>
      </c>
      <c r="B38" s="105">
        <v>0</v>
      </c>
      <c r="C38" s="105">
        <v>0</v>
      </c>
      <c r="D38" s="105">
        <v>1235</v>
      </c>
      <c r="E38" s="105">
        <v>765</v>
      </c>
      <c r="F38" s="105">
        <v>65</v>
      </c>
      <c r="G38" s="105">
        <v>195</v>
      </c>
      <c r="H38" s="105">
        <v>65</v>
      </c>
      <c r="I38" s="105">
        <v>0</v>
      </c>
      <c r="J38" s="105">
        <v>455</v>
      </c>
      <c r="K38" s="105">
        <v>0</v>
      </c>
      <c r="L38" s="105">
        <v>0</v>
      </c>
      <c r="M38" s="105">
        <v>0</v>
      </c>
      <c r="N38" s="108">
        <v>2780</v>
      </c>
    </row>
    <row r="39" spans="1:14" outlineLevel="1" x14ac:dyDescent="0.25">
      <c r="A39" s="104" t="s">
        <v>100</v>
      </c>
      <c r="B39" s="105">
        <v>0</v>
      </c>
      <c r="C39" s="105">
        <v>0</v>
      </c>
      <c r="D39" s="105">
        <v>0</v>
      </c>
      <c r="E39" s="105">
        <v>0</v>
      </c>
      <c r="F39" s="105">
        <v>0</v>
      </c>
      <c r="G39" s="105">
        <v>0</v>
      </c>
      <c r="H39" s="105">
        <v>0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8">
        <v>0</v>
      </c>
    </row>
    <row r="40" spans="1:14" outlineLevel="1" x14ac:dyDescent="0.25">
      <c r="A40" s="104" t="s">
        <v>101</v>
      </c>
      <c r="B40" s="105">
        <v>0</v>
      </c>
      <c r="C40" s="105">
        <v>0</v>
      </c>
      <c r="D40" s="105">
        <v>0</v>
      </c>
      <c r="E40" s="105">
        <v>0</v>
      </c>
      <c r="F40" s="105">
        <v>0</v>
      </c>
      <c r="G40" s="105">
        <v>0</v>
      </c>
      <c r="H40" s="105">
        <v>0</v>
      </c>
      <c r="I40" s="105">
        <v>0</v>
      </c>
      <c r="J40" s="105">
        <v>0</v>
      </c>
      <c r="K40" s="105">
        <v>0</v>
      </c>
      <c r="L40" s="105">
        <v>0</v>
      </c>
      <c r="M40" s="105">
        <v>0</v>
      </c>
      <c r="N40" s="108">
        <v>0</v>
      </c>
    </row>
    <row r="41" spans="1:14" outlineLevel="1" x14ac:dyDescent="0.25">
      <c r="A41" s="104" t="s">
        <v>102</v>
      </c>
      <c r="B41" s="105">
        <v>0</v>
      </c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8">
        <v>0</v>
      </c>
    </row>
    <row r="42" spans="1:14" outlineLevel="1" x14ac:dyDescent="0.25">
      <c r="A42" s="104" t="s">
        <v>103</v>
      </c>
      <c r="B42" s="105">
        <v>0</v>
      </c>
      <c r="C42" s="105">
        <v>0</v>
      </c>
      <c r="D42" s="105">
        <v>0</v>
      </c>
      <c r="E42" s="105">
        <v>0</v>
      </c>
      <c r="F42" s="105">
        <v>0</v>
      </c>
      <c r="G42" s="105">
        <v>0</v>
      </c>
      <c r="H42" s="105">
        <v>0</v>
      </c>
      <c r="I42" s="105">
        <v>0</v>
      </c>
      <c r="J42" s="105">
        <v>0</v>
      </c>
      <c r="K42" s="105">
        <v>0</v>
      </c>
      <c r="L42" s="105">
        <v>0</v>
      </c>
      <c r="M42" s="105">
        <v>0</v>
      </c>
      <c r="N42" s="108">
        <v>0</v>
      </c>
    </row>
    <row r="43" spans="1:14" outlineLevel="1" x14ac:dyDescent="0.25">
      <c r="A43" s="104" t="s">
        <v>104</v>
      </c>
      <c r="B43" s="105">
        <v>0</v>
      </c>
      <c r="C43" s="105">
        <v>0</v>
      </c>
      <c r="D43" s="105">
        <v>0</v>
      </c>
      <c r="E43" s="105">
        <v>0</v>
      </c>
      <c r="F43" s="105">
        <v>0</v>
      </c>
      <c r="G43" s="105">
        <v>0</v>
      </c>
      <c r="H43" s="105">
        <v>0</v>
      </c>
      <c r="I43" s="105">
        <v>0</v>
      </c>
      <c r="J43" s="105">
        <v>0</v>
      </c>
      <c r="K43" s="105">
        <v>0</v>
      </c>
      <c r="L43" s="105">
        <v>0</v>
      </c>
      <c r="M43" s="105">
        <v>0</v>
      </c>
      <c r="N43" s="108">
        <v>0</v>
      </c>
    </row>
    <row r="44" spans="1:14" outlineLevel="1" x14ac:dyDescent="0.25">
      <c r="A44" s="104" t="s">
        <v>105</v>
      </c>
      <c r="B44" s="105">
        <v>0</v>
      </c>
      <c r="C44" s="105">
        <v>0</v>
      </c>
      <c r="D44" s="105">
        <v>0</v>
      </c>
      <c r="E44" s="105">
        <v>0</v>
      </c>
      <c r="F44" s="105">
        <v>0</v>
      </c>
      <c r="G44" s="105">
        <v>0</v>
      </c>
      <c r="H44" s="105">
        <v>0</v>
      </c>
      <c r="I44" s="105">
        <v>0</v>
      </c>
      <c r="J44" s="105">
        <v>0</v>
      </c>
      <c r="K44" s="105">
        <v>0</v>
      </c>
      <c r="L44" s="105">
        <v>0</v>
      </c>
      <c r="M44" s="105">
        <v>0</v>
      </c>
      <c r="N44" s="108">
        <v>0</v>
      </c>
    </row>
    <row r="45" spans="1:14" outlineLevel="1" x14ac:dyDescent="0.25">
      <c r="A45" s="104" t="s">
        <v>106</v>
      </c>
      <c r="B45" s="105">
        <v>0</v>
      </c>
      <c r="C45" s="105">
        <v>0</v>
      </c>
      <c r="D45" s="105">
        <v>751</v>
      </c>
      <c r="E45" s="105">
        <v>650006</v>
      </c>
      <c r="F45" s="105">
        <v>0</v>
      </c>
      <c r="G45" s="105">
        <v>27</v>
      </c>
      <c r="H45" s="105">
        <v>0</v>
      </c>
      <c r="I45" s="105">
        <v>79</v>
      </c>
      <c r="J45" s="105">
        <v>0</v>
      </c>
      <c r="K45" s="105">
        <v>670</v>
      </c>
      <c r="L45" s="105">
        <v>0</v>
      </c>
      <c r="M45" s="105">
        <v>725000</v>
      </c>
      <c r="N45" s="108">
        <v>1376533</v>
      </c>
    </row>
    <row r="46" spans="1:14" outlineLevel="1" x14ac:dyDescent="0.25">
      <c r="A46" s="104" t="s">
        <v>107</v>
      </c>
      <c r="B46" s="105">
        <v>0</v>
      </c>
      <c r="C46" s="105">
        <v>0</v>
      </c>
      <c r="D46" s="105">
        <v>0</v>
      </c>
      <c r="E46" s="105">
        <v>0</v>
      </c>
      <c r="F46" s="105">
        <v>0</v>
      </c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05">
        <v>0</v>
      </c>
      <c r="M46" s="105">
        <v>0</v>
      </c>
      <c r="N46" s="108">
        <v>0</v>
      </c>
    </row>
    <row r="47" spans="1:14" outlineLevel="1" x14ac:dyDescent="0.25">
      <c r="A47" s="104" t="s">
        <v>108</v>
      </c>
      <c r="B47" s="105">
        <v>0</v>
      </c>
      <c r="C47" s="105">
        <v>0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05">
        <v>0</v>
      </c>
      <c r="L47" s="105">
        <v>0</v>
      </c>
      <c r="M47" s="105">
        <v>0</v>
      </c>
      <c r="N47" s="108">
        <v>0</v>
      </c>
    </row>
    <row r="48" spans="1:14" outlineLevel="1" x14ac:dyDescent="0.25">
      <c r="A48" s="104" t="s">
        <v>109</v>
      </c>
      <c r="B48" s="105">
        <v>0</v>
      </c>
      <c r="C48" s="105">
        <v>0</v>
      </c>
      <c r="D48" s="105">
        <v>0</v>
      </c>
      <c r="E48" s="105">
        <v>0</v>
      </c>
      <c r="F48" s="105">
        <v>0</v>
      </c>
      <c r="G48" s="105">
        <v>0</v>
      </c>
      <c r="H48" s="105">
        <v>0</v>
      </c>
      <c r="I48" s="105">
        <v>0</v>
      </c>
      <c r="J48" s="105">
        <v>0</v>
      </c>
      <c r="K48" s="105">
        <v>0</v>
      </c>
      <c r="L48" s="105">
        <v>0</v>
      </c>
      <c r="M48" s="105">
        <v>0</v>
      </c>
      <c r="N48" s="108">
        <v>0</v>
      </c>
    </row>
    <row r="49" spans="1:14" outlineLevel="1" x14ac:dyDescent="0.25">
      <c r="A49" s="104" t="s">
        <v>110</v>
      </c>
      <c r="B49" s="105">
        <v>0</v>
      </c>
      <c r="C49" s="105">
        <v>0</v>
      </c>
      <c r="D49" s="105">
        <v>0</v>
      </c>
      <c r="E49" s="105">
        <v>0</v>
      </c>
      <c r="F49" s="105">
        <v>0</v>
      </c>
      <c r="G49" s="105">
        <v>0</v>
      </c>
      <c r="H49" s="105">
        <v>0</v>
      </c>
      <c r="I49" s="105">
        <v>0</v>
      </c>
      <c r="J49" s="105">
        <v>0</v>
      </c>
      <c r="K49" s="105">
        <v>0</v>
      </c>
      <c r="L49" s="105">
        <v>0</v>
      </c>
      <c r="M49" s="105">
        <v>0</v>
      </c>
      <c r="N49" s="108">
        <v>0</v>
      </c>
    </row>
    <row r="50" spans="1:14" outlineLevel="1" x14ac:dyDescent="0.25">
      <c r="A50" s="104" t="s">
        <v>111</v>
      </c>
      <c r="B50" s="105">
        <v>0</v>
      </c>
      <c r="C50" s="105">
        <v>0</v>
      </c>
      <c r="D50" s="105">
        <v>0</v>
      </c>
      <c r="E50" s="105">
        <v>0</v>
      </c>
      <c r="F50" s="105">
        <v>0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  <c r="L50" s="105">
        <v>0</v>
      </c>
      <c r="M50" s="105">
        <v>0</v>
      </c>
      <c r="N50" s="108">
        <v>0</v>
      </c>
    </row>
    <row r="51" spans="1:14" outlineLevel="1" x14ac:dyDescent="0.25">
      <c r="A51" s="104" t="s">
        <v>112</v>
      </c>
      <c r="B51" s="105">
        <v>0</v>
      </c>
      <c r="C51" s="105">
        <v>0</v>
      </c>
      <c r="D51" s="105">
        <v>0</v>
      </c>
      <c r="E51" s="105">
        <v>0</v>
      </c>
      <c r="F51" s="105">
        <v>0</v>
      </c>
      <c r="G51" s="105">
        <v>0</v>
      </c>
      <c r="H51" s="105">
        <v>0</v>
      </c>
      <c r="I51" s="105">
        <v>0</v>
      </c>
      <c r="J51" s="105">
        <v>0</v>
      </c>
      <c r="K51" s="105">
        <v>0</v>
      </c>
      <c r="L51" s="105">
        <v>0</v>
      </c>
      <c r="M51" s="105">
        <v>0</v>
      </c>
      <c r="N51" s="108">
        <v>0</v>
      </c>
    </row>
    <row r="52" spans="1:14" outlineLevel="1" x14ac:dyDescent="0.25">
      <c r="A52" s="104" t="s">
        <v>113</v>
      </c>
      <c r="B52" s="105">
        <v>0</v>
      </c>
      <c r="C52" s="105">
        <v>0</v>
      </c>
      <c r="D52" s="105">
        <v>0</v>
      </c>
      <c r="E52" s="105">
        <v>0</v>
      </c>
      <c r="F52" s="105">
        <v>0</v>
      </c>
      <c r="G52" s="105">
        <v>0</v>
      </c>
      <c r="H52" s="105">
        <v>0</v>
      </c>
      <c r="I52" s="105">
        <v>0</v>
      </c>
      <c r="J52" s="105">
        <v>0</v>
      </c>
      <c r="K52" s="105">
        <v>0</v>
      </c>
      <c r="L52" s="105">
        <v>0</v>
      </c>
      <c r="M52" s="105">
        <v>0</v>
      </c>
      <c r="N52" s="108">
        <v>0</v>
      </c>
    </row>
    <row r="53" spans="1:14" outlineLevel="1" x14ac:dyDescent="0.25">
      <c r="A53" s="104" t="s">
        <v>114</v>
      </c>
      <c r="B53" s="105">
        <v>-137820.83000000002</v>
      </c>
      <c r="C53" s="105">
        <v>-11439.82</v>
      </c>
      <c r="D53" s="105">
        <v>-114511.44</v>
      </c>
      <c r="E53" s="105">
        <v>-97566.04</v>
      </c>
      <c r="F53" s="105">
        <v>-36271.360000000001</v>
      </c>
      <c r="G53" s="105">
        <v>-59073.299999999996</v>
      </c>
      <c r="H53" s="105">
        <v>-41767.449999999997</v>
      </c>
      <c r="I53" s="105">
        <v>-24048.37</v>
      </c>
      <c r="J53" s="105">
        <v>-16731.87</v>
      </c>
      <c r="K53" s="105">
        <v>-27625.91</v>
      </c>
      <c r="L53" s="105">
        <v>-73819.48</v>
      </c>
      <c r="M53" s="105">
        <v>7603.4799999999968</v>
      </c>
      <c r="N53" s="108">
        <v>-633072.39</v>
      </c>
    </row>
    <row r="54" spans="1:14" outlineLevel="1" x14ac:dyDescent="0.25">
      <c r="A54" s="104" t="s">
        <v>115</v>
      </c>
      <c r="B54" s="105">
        <v>0</v>
      </c>
      <c r="C54" s="105">
        <v>0</v>
      </c>
      <c r="D54" s="105">
        <v>0</v>
      </c>
      <c r="E54" s="105">
        <v>0</v>
      </c>
      <c r="F54" s="105">
        <v>0</v>
      </c>
      <c r="G54" s="105">
        <v>0</v>
      </c>
      <c r="H54" s="105">
        <v>0</v>
      </c>
      <c r="I54" s="105">
        <v>0</v>
      </c>
      <c r="J54" s="105">
        <v>0</v>
      </c>
      <c r="K54" s="105">
        <v>0</v>
      </c>
      <c r="L54" s="105">
        <v>0</v>
      </c>
      <c r="M54" s="105">
        <v>0</v>
      </c>
      <c r="N54" s="108">
        <v>0</v>
      </c>
    </row>
    <row r="55" spans="1:14" outlineLevel="1" x14ac:dyDescent="0.25">
      <c r="A55" s="104" t="s">
        <v>116</v>
      </c>
      <c r="B55" s="105">
        <v>0</v>
      </c>
      <c r="C55" s="105">
        <v>0</v>
      </c>
      <c r="D55" s="105">
        <v>0</v>
      </c>
      <c r="E55" s="105">
        <v>0</v>
      </c>
      <c r="F55" s="105">
        <v>0</v>
      </c>
      <c r="G55" s="105">
        <v>0</v>
      </c>
      <c r="H55" s="105">
        <v>0</v>
      </c>
      <c r="I55" s="105">
        <v>0</v>
      </c>
      <c r="J55" s="105">
        <v>0</v>
      </c>
      <c r="K55" s="105">
        <v>0</v>
      </c>
      <c r="L55" s="105">
        <v>0</v>
      </c>
      <c r="M55" s="105">
        <v>0</v>
      </c>
      <c r="N55" s="108">
        <v>0</v>
      </c>
    </row>
    <row r="56" spans="1:14" outlineLevel="1" x14ac:dyDescent="0.25">
      <c r="A56" s="104" t="s">
        <v>117</v>
      </c>
      <c r="B56" s="105">
        <v>16399</v>
      </c>
      <c r="C56" s="105">
        <v>12236.009999999998</v>
      </c>
      <c r="D56" s="105">
        <v>55102.6</v>
      </c>
      <c r="E56" s="105">
        <v>39659.449999999997</v>
      </c>
      <c r="F56" s="105">
        <v>42527.369999999995</v>
      </c>
      <c r="G56" s="105">
        <v>496722.37</v>
      </c>
      <c r="H56" s="105">
        <v>47743.86</v>
      </c>
      <c r="I56" s="105">
        <v>31739.8</v>
      </c>
      <c r="J56" s="105">
        <v>24558.059999999998</v>
      </c>
      <c r="K56" s="105">
        <v>47644.44</v>
      </c>
      <c r="L56" s="105">
        <v>49947.240000000005</v>
      </c>
      <c r="M56" s="105">
        <v>18817.05</v>
      </c>
      <c r="N56" s="108">
        <v>883097.25</v>
      </c>
    </row>
    <row r="57" spans="1:14" outlineLevel="1" x14ac:dyDescent="0.25">
      <c r="A57" s="104" t="s">
        <v>118</v>
      </c>
      <c r="B57" s="105">
        <v>0</v>
      </c>
      <c r="C57" s="105">
        <v>0</v>
      </c>
      <c r="D57" s="105">
        <v>0</v>
      </c>
      <c r="E57" s="105">
        <v>0</v>
      </c>
      <c r="F57" s="105">
        <v>0</v>
      </c>
      <c r="G57" s="105">
        <v>0</v>
      </c>
      <c r="H57" s="105">
        <v>0</v>
      </c>
      <c r="I57" s="105">
        <v>0</v>
      </c>
      <c r="J57" s="105">
        <v>0</v>
      </c>
      <c r="K57" s="105">
        <v>0</v>
      </c>
      <c r="L57" s="105">
        <v>0</v>
      </c>
      <c r="M57" s="105">
        <v>0</v>
      </c>
      <c r="N57" s="108">
        <v>0</v>
      </c>
    </row>
    <row r="58" spans="1:14" outlineLevel="1" x14ac:dyDescent="0.25">
      <c r="A58" s="107" t="s">
        <v>119</v>
      </c>
      <c r="B58" s="105">
        <v>1831047.17</v>
      </c>
      <c r="C58" s="105">
        <v>151985.34</v>
      </c>
      <c r="D58" s="105">
        <v>1046366.0100000001</v>
      </c>
      <c r="E58" s="105">
        <v>1296234.26</v>
      </c>
      <c r="F58" s="105">
        <v>481890.41000000003</v>
      </c>
      <c r="G58" s="105">
        <v>784830.77</v>
      </c>
      <c r="H58" s="105">
        <v>554910.21000000008</v>
      </c>
      <c r="I58" s="105">
        <v>319499.63</v>
      </c>
      <c r="J58" s="105">
        <v>222294.99</v>
      </c>
      <c r="K58" s="105">
        <v>367029.48000000004</v>
      </c>
      <c r="L58" s="105">
        <v>980744.16</v>
      </c>
      <c r="M58" s="105">
        <v>-101018.02000000005</v>
      </c>
      <c r="N58" s="108">
        <v>7935814.4100000001</v>
      </c>
    </row>
    <row r="59" spans="1:14" outlineLevel="1" x14ac:dyDescent="0.25">
      <c r="A59" s="107" t="s">
        <v>120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05">
        <v>0</v>
      </c>
      <c r="M59" s="105">
        <v>0</v>
      </c>
      <c r="N59" s="108">
        <v>0</v>
      </c>
    </row>
    <row r="60" spans="1:14" outlineLevel="1" x14ac:dyDescent="0.25">
      <c r="A60" s="107" t="s">
        <v>121</v>
      </c>
      <c r="B60" s="105">
        <v>3113.3599999999997</v>
      </c>
      <c r="C60" s="105">
        <v>13.58</v>
      </c>
      <c r="D60" s="105">
        <v>0</v>
      </c>
      <c r="E60" s="105">
        <v>19020.919999999998</v>
      </c>
      <c r="F60" s="105">
        <v>40344.959999999999</v>
      </c>
      <c r="G60" s="105">
        <v>4969.87</v>
      </c>
      <c r="H60" s="105">
        <v>0</v>
      </c>
      <c r="I60" s="105">
        <v>2791.86</v>
      </c>
      <c r="J60" s="105">
        <v>13332.48</v>
      </c>
      <c r="K60" s="105">
        <v>14952.810000000001</v>
      </c>
      <c r="L60" s="105">
        <v>8134.01</v>
      </c>
      <c r="M60" s="105">
        <v>21640.61</v>
      </c>
      <c r="N60" s="108">
        <v>128314.45999999999</v>
      </c>
    </row>
    <row r="61" spans="1:14" outlineLevel="1" x14ac:dyDescent="0.25">
      <c r="A61" s="104" t="s">
        <v>94</v>
      </c>
      <c r="B61" s="105">
        <v>0</v>
      </c>
      <c r="C61" s="105">
        <v>0</v>
      </c>
      <c r="D61" s="105">
        <v>0</v>
      </c>
      <c r="E61" s="105">
        <v>0</v>
      </c>
      <c r="F61" s="105">
        <v>0</v>
      </c>
      <c r="G61" s="105">
        <v>0</v>
      </c>
      <c r="H61" s="105">
        <v>0</v>
      </c>
      <c r="I61" s="105">
        <v>0</v>
      </c>
      <c r="J61" s="105">
        <v>0</v>
      </c>
      <c r="K61" s="105">
        <v>0</v>
      </c>
      <c r="L61" s="105">
        <v>0</v>
      </c>
      <c r="M61" s="105">
        <v>0</v>
      </c>
      <c r="N61" s="108">
        <v>0</v>
      </c>
    </row>
    <row r="62" spans="1:14" outlineLevel="1" x14ac:dyDescent="0.25">
      <c r="A62" s="104" t="s">
        <v>95</v>
      </c>
      <c r="B62" s="105">
        <v>0</v>
      </c>
      <c r="C62" s="105">
        <v>0</v>
      </c>
      <c r="D62" s="105">
        <v>0</v>
      </c>
      <c r="E62" s="105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>
        <v>0</v>
      </c>
      <c r="N62" s="108">
        <v>0</v>
      </c>
    </row>
    <row r="63" spans="1:14" outlineLevel="1" x14ac:dyDescent="0.25">
      <c r="A63" s="104" t="s">
        <v>96</v>
      </c>
      <c r="B63" s="105">
        <v>0</v>
      </c>
      <c r="C63" s="105">
        <v>0</v>
      </c>
      <c r="D63" s="105">
        <v>0</v>
      </c>
      <c r="E63" s="105">
        <v>0</v>
      </c>
      <c r="F63" s="105">
        <v>0</v>
      </c>
      <c r="G63" s="105">
        <v>0</v>
      </c>
      <c r="H63" s="105">
        <v>0</v>
      </c>
      <c r="I63" s="105">
        <v>0</v>
      </c>
      <c r="J63" s="105">
        <v>0</v>
      </c>
      <c r="K63" s="105">
        <v>0</v>
      </c>
      <c r="L63" s="105">
        <v>0</v>
      </c>
      <c r="M63" s="105">
        <v>0</v>
      </c>
      <c r="N63" s="108">
        <v>0</v>
      </c>
    </row>
    <row r="64" spans="1:14" outlineLevel="1" x14ac:dyDescent="0.25">
      <c r="A64" s="104" t="s">
        <v>97</v>
      </c>
      <c r="B64" s="105">
        <v>0</v>
      </c>
      <c r="C64" s="105">
        <v>0</v>
      </c>
      <c r="D64" s="105">
        <v>0</v>
      </c>
      <c r="E64" s="105">
        <v>0</v>
      </c>
      <c r="F64" s="105">
        <v>0</v>
      </c>
      <c r="G64" s="105">
        <v>0</v>
      </c>
      <c r="H64" s="105">
        <v>0</v>
      </c>
      <c r="I64" s="105">
        <v>0</v>
      </c>
      <c r="J64" s="105">
        <v>0</v>
      </c>
      <c r="K64" s="105">
        <v>0</v>
      </c>
      <c r="L64" s="105">
        <v>0</v>
      </c>
      <c r="M64" s="105">
        <v>0</v>
      </c>
      <c r="N64" s="108">
        <v>0</v>
      </c>
    </row>
    <row r="65" spans="1:14" outlineLevel="1" x14ac:dyDescent="0.25">
      <c r="A65" s="104" t="s">
        <v>98</v>
      </c>
      <c r="B65" s="105">
        <v>1952469</v>
      </c>
      <c r="C65" s="105">
        <v>151189.15</v>
      </c>
      <c r="D65" s="105">
        <v>1103788.8500000001</v>
      </c>
      <c r="E65" s="105">
        <v>703369.85</v>
      </c>
      <c r="F65" s="105">
        <v>475569.4</v>
      </c>
      <c r="G65" s="105">
        <v>346959.7</v>
      </c>
      <c r="H65" s="105">
        <v>548868.80000000005</v>
      </c>
      <c r="I65" s="105">
        <v>311729.2</v>
      </c>
      <c r="J65" s="105">
        <v>214013.8</v>
      </c>
      <c r="K65" s="105">
        <v>346340.95</v>
      </c>
      <c r="L65" s="105">
        <v>1004616.4</v>
      </c>
      <c r="M65" s="105">
        <v>-852438.55</v>
      </c>
      <c r="N65" s="108">
        <v>6306476.5499999998</v>
      </c>
    </row>
    <row r="66" spans="1:14" outlineLevel="1" x14ac:dyDescent="0.25">
      <c r="A66" s="104" t="s">
        <v>99</v>
      </c>
      <c r="B66" s="105">
        <v>0</v>
      </c>
      <c r="C66" s="105">
        <v>0</v>
      </c>
      <c r="D66" s="105">
        <v>1235</v>
      </c>
      <c r="E66" s="105">
        <v>765</v>
      </c>
      <c r="F66" s="105">
        <v>65</v>
      </c>
      <c r="G66" s="105">
        <v>195</v>
      </c>
      <c r="H66" s="105">
        <v>65</v>
      </c>
      <c r="I66" s="105">
        <v>0</v>
      </c>
      <c r="J66" s="105">
        <v>455</v>
      </c>
      <c r="K66" s="105">
        <v>0</v>
      </c>
      <c r="L66" s="105">
        <v>0</v>
      </c>
      <c r="M66" s="105">
        <v>0</v>
      </c>
      <c r="N66" s="108">
        <v>2780</v>
      </c>
    </row>
    <row r="67" spans="1:14" outlineLevel="1" x14ac:dyDescent="0.25">
      <c r="A67" s="104" t="s">
        <v>100</v>
      </c>
      <c r="B67" s="105">
        <v>0</v>
      </c>
      <c r="C67" s="105"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05">
        <v>0</v>
      </c>
      <c r="M67" s="105">
        <v>0</v>
      </c>
      <c r="N67" s="108">
        <v>0</v>
      </c>
    </row>
    <row r="68" spans="1:14" outlineLevel="1" x14ac:dyDescent="0.25">
      <c r="A68" s="104" t="s">
        <v>101</v>
      </c>
      <c r="B68" s="105">
        <v>0</v>
      </c>
      <c r="C68" s="105">
        <v>0</v>
      </c>
      <c r="D68" s="105">
        <v>0</v>
      </c>
      <c r="E68" s="105">
        <v>0</v>
      </c>
      <c r="F68" s="105">
        <v>0</v>
      </c>
      <c r="G68" s="105">
        <v>0</v>
      </c>
      <c r="H68" s="105">
        <v>0</v>
      </c>
      <c r="I68" s="105">
        <v>0</v>
      </c>
      <c r="J68" s="105">
        <v>0</v>
      </c>
      <c r="K68" s="105">
        <v>0</v>
      </c>
      <c r="L68" s="105">
        <v>0</v>
      </c>
      <c r="M68" s="105">
        <v>0</v>
      </c>
      <c r="N68" s="108">
        <v>0</v>
      </c>
    </row>
    <row r="69" spans="1:14" outlineLevel="1" x14ac:dyDescent="0.25">
      <c r="A69" s="104" t="s">
        <v>102</v>
      </c>
      <c r="B69" s="105">
        <v>0</v>
      </c>
      <c r="C69" s="105">
        <v>0</v>
      </c>
      <c r="D69" s="105">
        <v>0</v>
      </c>
      <c r="E69" s="105">
        <v>0</v>
      </c>
      <c r="F69" s="105">
        <v>0</v>
      </c>
      <c r="G69" s="105">
        <v>0</v>
      </c>
      <c r="H69" s="105">
        <v>0</v>
      </c>
      <c r="I69" s="105">
        <v>0</v>
      </c>
      <c r="J69" s="105">
        <v>0</v>
      </c>
      <c r="K69" s="105">
        <v>0</v>
      </c>
      <c r="L69" s="105">
        <v>0</v>
      </c>
      <c r="M69" s="105">
        <v>0</v>
      </c>
      <c r="N69" s="108">
        <v>0</v>
      </c>
    </row>
    <row r="70" spans="1:14" outlineLevel="1" x14ac:dyDescent="0.25">
      <c r="A70" s="104" t="s">
        <v>103</v>
      </c>
      <c r="B70" s="105">
        <v>0</v>
      </c>
      <c r="C70" s="105">
        <v>0</v>
      </c>
      <c r="D70" s="105">
        <v>0</v>
      </c>
      <c r="E70" s="105">
        <v>0</v>
      </c>
      <c r="F70" s="105">
        <v>0</v>
      </c>
      <c r="G70" s="105">
        <v>0</v>
      </c>
      <c r="H70" s="105">
        <v>0</v>
      </c>
      <c r="I70" s="105">
        <v>0</v>
      </c>
      <c r="J70" s="105">
        <v>0</v>
      </c>
      <c r="K70" s="105">
        <v>0</v>
      </c>
      <c r="L70" s="105">
        <v>0</v>
      </c>
      <c r="M70" s="105">
        <v>0</v>
      </c>
      <c r="N70" s="108">
        <v>0</v>
      </c>
    </row>
    <row r="71" spans="1:14" outlineLevel="1" x14ac:dyDescent="0.25">
      <c r="A71" s="104" t="s">
        <v>104</v>
      </c>
      <c r="B71" s="105">
        <v>0</v>
      </c>
      <c r="C71" s="105">
        <v>0</v>
      </c>
      <c r="D71" s="105">
        <v>0</v>
      </c>
      <c r="E71" s="105">
        <v>0</v>
      </c>
      <c r="F71" s="105">
        <v>0</v>
      </c>
      <c r="G71" s="105">
        <v>0</v>
      </c>
      <c r="H71" s="105">
        <v>0</v>
      </c>
      <c r="I71" s="105">
        <v>0</v>
      </c>
      <c r="J71" s="105">
        <v>0</v>
      </c>
      <c r="K71" s="105">
        <v>0</v>
      </c>
      <c r="L71" s="105">
        <v>0</v>
      </c>
      <c r="M71" s="105">
        <v>0</v>
      </c>
      <c r="N71" s="108">
        <v>0</v>
      </c>
    </row>
    <row r="72" spans="1:14" outlineLevel="1" x14ac:dyDescent="0.25">
      <c r="A72" s="104" t="s">
        <v>105</v>
      </c>
      <c r="B72" s="105">
        <v>0</v>
      </c>
      <c r="C72" s="105">
        <v>0</v>
      </c>
      <c r="D72" s="105">
        <v>0</v>
      </c>
      <c r="E72" s="105">
        <v>0</v>
      </c>
      <c r="F72" s="105">
        <v>0</v>
      </c>
      <c r="G72" s="105">
        <v>0</v>
      </c>
      <c r="H72" s="105">
        <v>0</v>
      </c>
      <c r="I72" s="105">
        <v>0</v>
      </c>
      <c r="J72" s="105">
        <v>0</v>
      </c>
      <c r="K72" s="105">
        <v>0</v>
      </c>
      <c r="L72" s="105">
        <v>0</v>
      </c>
      <c r="M72" s="105">
        <v>0</v>
      </c>
      <c r="N72" s="108">
        <v>0</v>
      </c>
    </row>
    <row r="73" spans="1:14" outlineLevel="1" x14ac:dyDescent="0.25">
      <c r="A73" s="104" t="s">
        <v>106</v>
      </c>
      <c r="B73" s="105">
        <v>0</v>
      </c>
      <c r="C73" s="105">
        <v>0</v>
      </c>
      <c r="D73" s="105">
        <v>751</v>
      </c>
      <c r="E73" s="105">
        <v>650006</v>
      </c>
      <c r="F73" s="105">
        <v>0</v>
      </c>
      <c r="G73" s="105">
        <v>27</v>
      </c>
      <c r="H73" s="105">
        <v>0</v>
      </c>
      <c r="I73" s="105">
        <v>79</v>
      </c>
      <c r="J73" s="105">
        <v>0</v>
      </c>
      <c r="K73" s="105">
        <v>670</v>
      </c>
      <c r="L73" s="105">
        <v>0</v>
      </c>
      <c r="M73" s="105">
        <v>725000</v>
      </c>
      <c r="N73" s="108">
        <v>1376533</v>
      </c>
    </row>
    <row r="74" spans="1:14" outlineLevel="1" x14ac:dyDescent="0.25">
      <c r="A74" s="104" t="s">
        <v>107</v>
      </c>
      <c r="B74" s="105">
        <v>0</v>
      </c>
      <c r="C74" s="105">
        <v>0</v>
      </c>
      <c r="D74" s="105">
        <v>0</v>
      </c>
      <c r="E74" s="105">
        <v>0</v>
      </c>
      <c r="F74" s="105">
        <v>0</v>
      </c>
      <c r="G74" s="105">
        <v>0</v>
      </c>
      <c r="H74" s="105">
        <v>0</v>
      </c>
      <c r="I74" s="105">
        <v>0</v>
      </c>
      <c r="J74" s="105">
        <v>0</v>
      </c>
      <c r="K74" s="105">
        <v>0</v>
      </c>
      <c r="L74" s="105">
        <v>0</v>
      </c>
      <c r="M74" s="105">
        <v>0</v>
      </c>
      <c r="N74" s="108">
        <v>0</v>
      </c>
    </row>
    <row r="75" spans="1:14" outlineLevel="1" x14ac:dyDescent="0.25">
      <c r="A75" s="104" t="s">
        <v>108</v>
      </c>
      <c r="B75" s="105">
        <v>0</v>
      </c>
      <c r="C75" s="105">
        <v>0</v>
      </c>
      <c r="D75" s="105">
        <v>0</v>
      </c>
      <c r="E75" s="105">
        <v>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8">
        <v>0</v>
      </c>
    </row>
    <row r="76" spans="1:14" outlineLevel="1" x14ac:dyDescent="0.25">
      <c r="A76" s="104" t="s">
        <v>109</v>
      </c>
      <c r="B76" s="105">
        <v>0</v>
      </c>
      <c r="C76" s="105">
        <v>0</v>
      </c>
      <c r="D76" s="105">
        <v>0</v>
      </c>
      <c r="E76" s="105">
        <v>0</v>
      </c>
      <c r="F76" s="105">
        <v>0</v>
      </c>
      <c r="G76" s="105">
        <v>0</v>
      </c>
      <c r="H76" s="105">
        <v>0</v>
      </c>
      <c r="I76" s="105">
        <v>0</v>
      </c>
      <c r="J76" s="105">
        <v>0</v>
      </c>
      <c r="K76" s="105">
        <v>0</v>
      </c>
      <c r="L76" s="105">
        <v>0</v>
      </c>
      <c r="M76" s="105">
        <v>0</v>
      </c>
      <c r="N76" s="108">
        <v>0</v>
      </c>
    </row>
    <row r="77" spans="1:14" outlineLevel="1" x14ac:dyDescent="0.25">
      <c r="A77" s="104" t="s">
        <v>110</v>
      </c>
      <c r="B77" s="105">
        <v>0</v>
      </c>
      <c r="C77" s="105">
        <v>0</v>
      </c>
      <c r="D77" s="105">
        <v>0</v>
      </c>
      <c r="E77" s="105">
        <v>0</v>
      </c>
      <c r="F77" s="105">
        <v>0</v>
      </c>
      <c r="G77" s="105">
        <v>0</v>
      </c>
      <c r="H77" s="105">
        <v>0</v>
      </c>
      <c r="I77" s="105">
        <v>0</v>
      </c>
      <c r="J77" s="105">
        <v>0</v>
      </c>
      <c r="K77" s="105">
        <v>0</v>
      </c>
      <c r="L77" s="105">
        <v>0</v>
      </c>
      <c r="M77" s="105">
        <v>0</v>
      </c>
      <c r="N77" s="108">
        <v>0</v>
      </c>
    </row>
    <row r="78" spans="1:14" outlineLevel="1" x14ac:dyDescent="0.25">
      <c r="A78" s="104" t="s">
        <v>111</v>
      </c>
      <c r="B78" s="105">
        <v>0</v>
      </c>
      <c r="C78" s="105">
        <v>0</v>
      </c>
      <c r="D78" s="105">
        <v>0</v>
      </c>
      <c r="E78" s="105">
        <v>0</v>
      </c>
      <c r="F78" s="105">
        <v>0</v>
      </c>
      <c r="G78" s="105">
        <v>0</v>
      </c>
      <c r="H78" s="105">
        <v>0</v>
      </c>
      <c r="I78" s="105">
        <v>0</v>
      </c>
      <c r="J78" s="105">
        <v>0</v>
      </c>
      <c r="K78" s="105">
        <v>0</v>
      </c>
      <c r="L78" s="105">
        <v>0</v>
      </c>
      <c r="M78" s="105">
        <v>0</v>
      </c>
      <c r="N78" s="108">
        <v>0</v>
      </c>
    </row>
    <row r="79" spans="1:14" outlineLevel="1" x14ac:dyDescent="0.25">
      <c r="A79" s="104" t="s">
        <v>112</v>
      </c>
      <c r="B79" s="105">
        <v>0</v>
      </c>
      <c r="C79" s="105">
        <v>0</v>
      </c>
      <c r="D79" s="105">
        <v>0</v>
      </c>
      <c r="E79" s="105">
        <v>0</v>
      </c>
      <c r="F79" s="105">
        <v>0</v>
      </c>
      <c r="G79" s="105">
        <v>0</v>
      </c>
      <c r="H79" s="105">
        <v>0</v>
      </c>
      <c r="I79" s="105">
        <v>0</v>
      </c>
      <c r="J79" s="105">
        <v>0</v>
      </c>
      <c r="K79" s="105">
        <v>0</v>
      </c>
      <c r="L79" s="105">
        <v>0</v>
      </c>
      <c r="M79" s="105">
        <v>0</v>
      </c>
      <c r="N79" s="108">
        <v>0</v>
      </c>
    </row>
    <row r="80" spans="1:14" outlineLevel="1" x14ac:dyDescent="0.25">
      <c r="A80" s="104" t="s">
        <v>113</v>
      </c>
      <c r="B80" s="105">
        <v>0</v>
      </c>
      <c r="C80" s="105">
        <v>0</v>
      </c>
      <c r="D80" s="105">
        <v>0</v>
      </c>
      <c r="E80" s="105">
        <v>0</v>
      </c>
      <c r="F80" s="105">
        <v>0</v>
      </c>
      <c r="G80" s="105">
        <v>0</v>
      </c>
      <c r="H80" s="105">
        <v>0</v>
      </c>
      <c r="I80" s="105">
        <v>0</v>
      </c>
      <c r="J80" s="105">
        <v>0</v>
      </c>
      <c r="K80" s="105">
        <v>0</v>
      </c>
      <c r="L80" s="105">
        <v>0</v>
      </c>
      <c r="M80" s="105">
        <v>0</v>
      </c>
      <c r="N80" s="108">
        <v>0</v>
      </c>
    </row>
    <row r="81" spans="1:15" outlineLevel="1" x14ac:dyDescent="0.25">
      <c r="A81" s="104" t="s">
        <v>114</v>
      </c>
      <c r="B81" s="105">
        <v>-137820.83000000002</v>
      </c>
      <c r="C81" s="105">
        <v>-11439.82</v>
      </c>
      <c r="D81" s="105">
        <v>-114511.44</v>
      </c>
      <c r="E81" s="105">
        <v>-97566.04</v>
      </c>
      <c r="F81" s="105">
        <v>-36271.360000000001</v>
      </c>
      <c r="G81" s="105">
        <v>-59073.299999999996</v>
      </c>
      <c r="H81" s="105">
        <v>-41767.449999999997</v>
      </c>
      <c r="I81" s="105">
        <v>-24048.37</v>
      </c>
      <c r="J81" s="105">
        <v>-16731.87</v>
      </c>
      <c r="K81" s="105">
        <v>-27625.91</v>
      </c>
      <c r="L81" s="105">
        <v>-73819.48</v>
      </c>
      <c r="M81" s="105">
        <v>7603.4799999999968</v>
      </c>
      <c r="N81" s="108">
        <v>-633072.39</v>
      </c>
    </row>
    <row r="82" spans="1:15" outlineLevel="1" x14ac:dyDescent="0.25">
      <c r="A82" s="104" t="s">
        <v>115</v>
      </c>
      <c r="B82" s="105">
        <v>0</v>
      </c>
      <c r="C82" s="105">
        <v>0</v>
      </c>
      <c r="D82" s="105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8">
        <v>0</v>
      </c>
    </row>
    <row r="83" spans="1:15" outlineLevel="1" x14ac:dyDescent="0.25">
      <c r="A83" s="104" t="s">
        <v>116</v>
      </c>
      <c r="B83" s="105">
        <v>0</v>
      </c>
      <c r="C83" s="105">
        <v>0</v>
      </c>
      <c r="D83" s="105">
        <v>0</v>
      </c>
      <c r="E83" s="105">
        <v>0</v>
      </c>
      <c r="F83" s="105">
        <v>0</v>
      </c>
      <c r="G83" s="105">
        <v>0</v>
      </c>
      <c r="H83" s="105">
        <v>0</v>
      </c>
      <c r="I83" s="105">
        <v>0</v>
      </c>
      <c r="J83" s="105">
        <v>0</v>
      </c>
      <c r="K83" s="105">
        <v>0</v>
      </c>
      <c r="L83" s="105">
        <v>0</v>
      </c>
      <c r="M83" s="105">
        <v>0</v>
      </c>
      <c r="N83" s="108">
        <v>0</v>
      </c>
    </row>
    <row r="84" spans="1:15" outlineLevel="1" x14ac:dyDescent="0.25">
      <c r="A84" s="104" t="s">
        <v>117</v>
      </c>
      <c r="B84" s="105">
        <v>16399</v>
      </c>
      <c r="C84" s="105">
        <v>12236.009999999998</v>
      </c>
      <c r="D84" s="105">
        <v>55102.6</v>
      </c>
      <c r="E84" s="105">
        <v>39659.449999999997</v>
      </c>
      <c r="F84" s="105">
        <v>42527.369999999995</v>
      </c>
      <c r="G84" s="105">
        <v>496722.37</v>
      </c>
      <c r="H84" s="105">
        <v>47743.86</v>
      </c>
      <c r="I84" s="105">
        <v>31739.8</v>
      </c>
      <c r="J84" s="105">
        <v>24558.059999999998</v>
      </c>
      <c r="K84" s="105">
        <v>47644.44</v>
      </c>
      <c r="L84" s="105">
        <v>49947.240000000005</v>
      </c>
      <c r="M84" s="105">
        <v>18817.05</v>
      </c>
      <c r="N84" s="108">
        <v>883097.25</v>
      </c>
    </row>
    <row r="85" spans="1:15" outlineLevel="1" x14ac:dyDescent="0.25">
      <c r="A85" s="104" t="s">
        <v>118</v>
      </c>
      <c r="B85" s="105">
        <v>0</v>
      </c>
      <c r="C85" s="105">
        <v>0</v>
      </c>
      <c r="D85" s="105">
        <v>0</v>
      </c>
      <c r="E85" s="105">
        <v>0</v>
      </c>
      <c r="F85" s="105">
        <v>0</v>
      </c>
      <c r="G85" s="105">
        <v>0</v>
      </c>
      <c r="H85" s="105">
        <v>0</v>
      </c>
      <c r="I85" s="105">
        <v>0</v>
      </c>
      <c r="J85" s="105">
        <v>0</v>
      </c>
      <c r="K85" s="105">
        <v>0</v>
      </c>
      <c r="L85" s="105">
        <v>0</v>
      </c>
      <c r="M85" s="105">
        <v>0</v>
      </c>
      <c r="N85" s="108">
        <v>0</v>
      </c>
    </row>
    <row r="86" spans="1:15" outlineLevel="1" x14ac:dyDescent="0.25">
      <c r="A86" s="107" t="s">
        <v>119</v>
      </c>
      <c r="B86" s="105">
        <v>1831047.17</v>
      </c>
      <c r="C86" s="105">
        <v>151985.34</v>
      </c>
      <c r="D86" s="105">
        <v>1046366.0100000001</v>
      </c>
      <c r="E86" s="105">
        <v>1296234.26</v>
      </c>
      <c r="F86" s="105">
        <v>481890.41000000003</v>
      </c>
      <c r="G86" s="105">
        <v>784830.77</v>
      </c>
      <c r="H86" s="105">
        <v>554910.21000000008</v>
      </c>
      <c r="I86" s="105">
        <v>319499.63</v>
      </c>
      <c r="J86" s="105">
        <v>222294.99</v>
      </c>
      <c r="K86" s="105">
        <v>367029.48000000004</v>
      </c>
      <c r="L86" s="105">
        <v>980744.16</v>
      </c>
      <c r="M86" s="105">
        <v>-101018.02000000005</v>
      </c>
      <c r="N86" s="108">
        <v>7935814.4100000001</v>
      </c>
    </row>
    <row r="87" spans="1:15" outlineLevel="1" x14ac:dyDescent="0.25">
      <c r="A87" s="107" t="s">
        <v>120</v>
      </c>
      <c r="B87" s="105">
        <v>0</v>
      </c>
      <c r="C87" s="105">
        <v>0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05">
        <v>0</v>
      </c>
      <c r="K87" s="105">
        <v>0</v>
      </c>
      <c r="L87" s="105">
        <v>0</v>
      </c>
      <c r="M87" s="105">
        <v>0</v>
      </c>
      <c r="N87" s="108">
        <v>0</v>
      </c>
    </row>
    <row r="88" spans="1:15" outlineLevel="1" x14ac:dyDescent="0.25">
      <c r="A88" s="107" t="s">
        <v>121</v>
      </c>
      <c r="B88" s="105">
        <v>3113.3599999999997</v>
      </c>
      <c r="C88" s="105">
        <v>13.58</v>
      </c>
      <c r="D88" s="105">
        <v>0</v>
      </c>
      <c r="E88" s="105">
        <v>19020.919999999998</v>
      </c>
      <c r="F88" s="105">
        <v>40344.959999999999</v>
      </c>
      <c r="G88" s="105">
        <v>4969.87</v>
      </c>
      <c r="H88" s="105">
        <v>0</v>
      </c>
      <c r="I88" s="105">
        <v>2791.86</v>
      </c>
      <c r="J88" s="105">
        <v>13332.48</v>
      </c>
      <c r="K88" s="105">
        <v>14952.810000000001</v>
      </c>
      <c r="L88" s="105">
        <v>8134.01</v>
      </c>
      <c r="M88" s="105">
        <v>21640.61</v>
      </c>
      <c r="N88" s="108">
        <v>128314.45999999999</v>
      </c>
    </row>
    <row r="89" spans="1:15" outlineLevel="1" x14ac:dyDescent="0.25">
      <c r="A89" s="107" t="s">
        <v>122</v>
      </c>
      <c r="B89" s="105">
        <v>1834160.53</v>
      </c>
      <c r="C89" s="105">
        <v>151998.91999999998</v>
      </c>
      <c r="D89" s="105">
        <v>1046366.0100000001</v>
      </c>
      <c r="E89" s="105">
        <v>1315255.18</v>
      </c>
      <c r="F89" s="105">
        <v>522235.37000000005</v>
      </c>
      <c r="G89" s="105">
        <v>789800.64</v>
      </c>
      <c r="H89" s="105">
        <v>554910.21000000008</v>
      </c>
      <c r="I89" s="105">
        <v>322291.49</v>
      </c>
      <c r="J89" s="105">
        <v>235627.47</v>
      </c>
      <c r="K89" s="105">
        <v>381982.29000000004</v>
      </c>
      <c r="L89" s="105">
        <v>988878.17</v>
      </c>
      <c r="M89" s="105">
        <v>-79377.410000000047</v>
      </c>
      <c r="N89" s="108">
        <v>8064128.8700000001</v>
      </c>
    </row>
    <row r="90" spans="1:15" outlineLevel="1" x14ac:dyDescent="0.25">
      <c r="A90" s="107" t="s">
        <v>123</v>
      </c>
      <c r="B90" s="105">
        <v>0</v>
      </c>
      <c r="C90" s="105"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05">
        <v>0</v>
      </c>
      <c r="L90" s="105">
        <v>0</v>
      </c>
      <c r="M90" s="105">
        <v>0</v>
      </c>
      <c r="N90" s="108">
        <v>0</v>
      </c>
    </row>
    <row r="91" spans="1:15" ht="15.75" outlineLevel="1" thickBot="1" x14ac:dyDescent="0.3">
      <c r="A91" s="5" t="s">
        <v>124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0">
        <v>0</v>
      </c>
    </row>
    <row r="92" spans="1:15" s="5" customFormat="1" ht="15.75" thickBot="1" x14ac:dyDescent="0.3">
      <c r="A92" s="21" t="s">
        <v>125</v>
      </c>
      <c r="B92" s="22">
        <v>2494949.61</v>
      </c>
      <c r="C92" s="22">
        <v>343271.94999999995</v>
      </c>
      <c r="D92" s="22">
        <v>1244266.8600000001</v>
      </c>
      <c r="E92" s="22">
        <v>1561508.0999999999</v>
      </c>
      <c r="F92" s="22">
        <v>604484.4800000001</v>
      </c>
      <c r="G92" s="22">
        <v>825971.46</v>
      </c>
      <c r="H92" s="22">
        <v>913840.46</v>
      </c>
      <c r="I92" s="22">
        <v>626799.26</v>
      </c>
      <c r="J92" s="22">
        <v>594507.66</v>
      </c>
      <c r="K92" s="22">
        <v>837225.98</v>
      </c>
      <c r="L92" s="22">
        <v>1650586.26</v>
      </c>
      <c r="M92" s="22">
        <v>1051923.8900000001</v>
      </c>
      <c r="N92" s="10">
        <v>12749335.969999999</v>
      </c>
    </row>
    <row r="93" spans="1:15" x14ac:dyDescent="0.25">
      <c r="A93" s="82" t="s">
        <v>127</v>
      </c>
      <c r="B93" s="83">
        <v>575647.57000000007</v>
      </c>
      <c r="C93" s="3">
        <v>83018.509999999995</v>
      </c>
      <c r="D93" s="3">
        <v>666799.51</v>
      </c>
      <c r="E93" s="3">
        <v>950599.75</v>
      </c>
      <c r="F93" s="3">
        <v>811782.71</v>
      </c>
      <c r="G93" s="3">
        <v>871963.74</v>
      </c>
      <c r="H93" s="3">
        <v>647415.18000000005</v>
      </c>
      <c r="I93" s="3">
        <v>558734.14</v>
      </c>
      <c r="J93" s="3">
        <v>276783.99999999994</v>
      </c>
      <c r="K93" s="3">
        <v>536188.56999999995</v>
      </c>
      <c r="L93" s="3">
        <v>615727.09</v>
      </c>
      <c r="M93" s="3">
        <v>267187.92000000004</v>
      </c>
      <c r="N93" s="3">
        <v>6861848.6899999995</v>
      </c>
    </row>
    <row r="94" spans="1:15" x14ac:dyDescent="0.25">
      <c r="A94" s="82" t="s">
        <v>126</v>
      </c>
      <c r="B94" s="3">
        <v>1361708.29</v>
      </c>
      <c r="C94" s="83">
        <v>698128.37</v>
      </c>
      <c r="D94" s="83">
        <v>1440479.5299999998</v>
      </c>
      <c r="E94" s="83">
        <v>1695270.85</v>
      </c>
      <c r="F94" s="3">
        <v>1793369.99</v>
      </c>
      <c r="G94" s="3">
        <v>1748342.1899999997</v>
      </c>
      <c r="H94" s="3">
        <v>1386175.6300000001</v>
      </c>
      <c r="I94" s="3">
        <v>1232265.1299999999</v>
      </c>
      <c r="J94" s="3">
        <v>949098.58999999985</v>
      </c>
      <c r="K94" s="3">
        <v>1262647.2599999998</v>
      </c>
      <c r="L94" s="3">
        <v>1407389.83</v>
      </c>
      <c r="M94" s="3">
        <v>562563.39</v>
      </c>
      <c r="N94" s="3">
        <v>15537439.049999997</v>
      </c>
      <c r="O94" s="3"/>
    </row>
    <row r="95" spans="1:15" x14ac:dyDescent="0.25">
      <c r="B95" s="1"/>
    </row>
    <row r="96" spans="1:15" x14ac:dyDescent="0.25">
      <c r="B96" s="5"/>
      <c r="C96" s="46"/>
      <c r="D96" s="46"/>
      <c r="E96" s="46"/>
    </row>
    <row r="97" spans="2:5" x14ac:dyDescent="0.25">
      <c r="B97" s="26"/>
      <c r="C97" s="4"/>
    </row>
    <row r="98" spans="2:5" x14ac:dyDescent="0.25">
      <c r="B98" s="28"/>
      <c r="C98" s="4"/>
    </row>
    <row r="99" spans="2:5" x14ac:dyDescent="0.25">
      <c r="B99" s="28"/>
      <c r="C99" s="3"/>
    </row>
    <row r="100" spans="2:5" ht="15.75" x14ac:dyDescent="0.25">
      <c r="B100" s="45"/>
      <c r="C100" s="44"/>
      <c r="D100" s="4"/>
      <c r="E100" s="4"/>
    </row>
    <row r="101" spans="2:5" x14ac:dyDescent="0.25">
      <c r="B101" s="28"/>
      <c r="C101" s="3"/>
    </row>
    <row r="102" spans="2:5" x14ac:dyDescent="0.25">
      <c r="B102" s="28"/>
      <c r="C102" s="4"/>
    </row>
  </sheetData>
  <dataValidations count="1">
    <dataValidation type="list" allowBlank="1" showInputMessage="1" sqref="B4:N7">
      <formula1>"..."</formula1>
    </dataValidation>
  </dataValidations>
  <pageMargins left="0.7" right="0.7" top="0.75" bottom="0.75" header="0.3" footer="0.3"/>
  <pageSetup scale="54" orientation="landscape" horizontalDpi="1200" verticalDpi="1200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D1"/>
  <sheetViews>
    <sheetView workbookViewId="0"/>
  </sheetViews>
  <sheetFormatPr defaultRowHeight="15" x14ac:dyDescent="0.25"/>
  <sheetData>
    <row r="1" spans="1:2032" ht="15.75" thickBot="1" x14ac:dyDescent="0.3">
      <c r="A1" s="30"/>
      <c r="B1" s="10"/>
      <c r="C1" s="10"/>
      <c r="D1" s="6"/>
      <c r="E1" s="20"/>
      <c r="F1" s="6"/>
      <c r="G1" s="21"/>
      <c r="H1" s="20"/>
      <c r="I1" s="6"/>
      <c r="J1" s="48"/>
      <c r="K1" s="10"/>
      <c r="L1" s="30"/>
      <c r="M1" s="29"/>
      <c r="N1" s="48"/>
      <c r="O1" s="54"/>
      <c r="P1" s="48"/>
      <c r="Q1" s="48"/>
      <c r="R1" s="6"/>
      <c r="S1" s="10"/>
      <c r="T1" s="6"/>
      <c r="U1" s="6"/>
      <c r="V1" s="55"/>
      <c r="W1" s="27"/>
      <c r="X1" s="20"/>
      <c r="Y1" s="30"/>
      <c r="Z1" s="10"/>
      <c r="AA1" s="24"/>
      <c r="AB1" s="10"/>
      <c r="AC1" s="48"/>
      <c r="AD1" s="47"/>
      <c r="AE1" s="6"/>
      <c r="AF1" s="48"/>
      <c r="AG1" s="10"/>
      <c r="AH1" s="6"/>
      <c r="AI1" s="50"/>
      <c r="AJ1" s="6"/>
      <c r="AK1" s="29"/>
      <c r="AL1" s="6"/>
      <c r="AM1" s="50"/>
      <c r="AN1" s="6"/>
      <c r="AO1" s="10"/>
      <c r="AP1" s="29"/>
      <c r="AQ1" s="48"/>
      <c r="AR1" s="47"/>
      <c r="AS1" s="10"/>
      <c r="AT1" s="10"/>
      <c r="AU1" s="6"/>
      <c r="AV1" s="20"/>
      <c r="AW1" s="10"/>
      <c r="AX1" s="48"/>
      <c r="AY1" s="10"/>
      <c r="AZ1" s="47"/>
      <c r="BA1" s="48"/>
      <c r="BB1" s="10"/>
      <c r="BC1" s="48"/>
      <c r="BD1" s="10"/>
      <c r="BE1" s="49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6"/>
      <c r="BX1" s="6"/>
      <c r="BY1" s="6"/>
      <c r="BZ1" s="6"/>
      <c r="CA1" s="6"/>
      <c r="CB1" s="6"/>
      <c r="CC1" s="6"/>
      <c r="CD1" s="6"/>
      <c r="CE1" s="20"/>
      <c r="CF1" s="20"/>
      <c r="CG1" s="20"/>
      <c r="CH1" s="20"/>
      <c r="CI1" s="20"/>
      <c r="CJ1" s="20"/>
      <c r="CK1" s="20"/>
      <c r="CL1" s="20"/>
      <c r="CM1" s="6"/>
      <c r="CN1" s="6"/>
      <c r="CO1" s="6"/>
      <c r="CP1" s="6"/>
      <c r="CQ1" s="6"/>
      <c r="CR1" s="6"/>
      <c r="CS1" s="6"/>
      <c r="CT1" s="6"/>
      <c r="CU1" s="20"/>
      <c r="CV1" s="20"/>
      <c r="CW1" s="20"/>
      <c r="CX1" s="20"/>
      <c r="CY1" s="20"/>
      <c r="CZ1" s="20"/>
      <c r="DA1" s="20"/>
      <c r="DB1" s="20"/>
      <c r="DC1" s="6"/>
      <c r="DD1" s="6"/>
      <c r="DE1" s="6"/>
      <c r="DF1" s="6"/>
      <c r="DG1" s="6"/>
      <c r="DH1" s="6"/>
      <c r="DI1" s="6"/>
      <c r="DJ1" s="6"/>
      <c r="DK1" s="10"/>
      <c r="DL1" s="10"/>
      <c r="DM1" s="10"/>
      <c r="DN1" s="10"/>
      <c r="DO1" s="10"/>
      <c r="DP1" s="10"/>
      <c r="DQ1" s="10"/>
      <c r="DR1" s="10"/>
      <c r="DS1" s="6"/>
      <c r="DT1" s="6"/>
      <c r="DU1" s="6"/>
      <c r="DV1" s="6"/>
      <c r="DW1" s="6"/>
      <c r="DX1" s="6"/>
      <c r="DY1" s="6"/>
      <c r="DZ1" s="6"/>
      <c r="EA1" s="10"/>
      <c r="EB1" s="10"/>
      <c r="EC1" s="10"/>
      <c r="ED1" s="10"/>
      <c r="EE1" s="10"/>
      <c r="EF1" s="10"/>
      <c r="EG1" s="10"/>
      <c r="EH1" s="10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20"/>
      <c r="EZ1" s="20"/>
      <c r="FA1" s="20"/>
      <c r="FB1" s="20"/>
      <c r="FC1" s="20"/>
      <c r="FD1" s="20"/>
      <c r="FE1" s="20"/>
      <c r="FF1" s="2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6"/>
      <c r="FX1" s="6"/>
      <c r="FY1" s="6"/>
      <c r="FZ1" s="6"/>
      <c r="GA1" s="6"/>
      <c r="GB1" s="6"/>
      <c r="GC1" s="6"/>
      <c r="GD1" s="6"/>
      <c r="GE1" s="10"/>
      <c r="GF1" s="10"/>
      <c r="GG1" s="10"/>
      <c r="GH1" s="10"/>
      <c r="GI1" s="10"/>
      <c r="GJ1" s="10"/>
      <c r="GK1" s="10"/>
      <c r="GL1" s="10"/>
      <c r="GM1" s="6"/>
      <c r="GN1" s="6"/>
      <c r="GO1" s="6"/>
      <c r="GP1" s="6"/>
      <c r="GQ1" s="6"/>
      <c r="GR1" s="6"/>
      <c r="GS1" s="6"/>
      <c r="GT1" s="6"/>
      <c r="GU1" s="50"/>
      <c r="GV1" s="50"/>
      <c r="GW1" s="50"/>
      <c r="GX1" s="50"/>
      <c r="GY1" s="50"/>
      <c r="GZ1" s="50"/>
      <c r="HA1" s="50"/>
      <c r="HB1" s="50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50"/>
      <c r="HT1" s="50"/>
      <c r="HU1" s="50"/>
      <c r="HV1" s="50"/>
      <c r="HW1" s="50"/>
      <c r="HX1" s="50"/>
      <c r="HY1" s="50"/>
      <c r="HZ1" s="50"/>
      <c r="IA1" s="6"/>
      <c r="IB1" s="6"/>
      <c r="IC1" s="6"/>
      <c r="ID1" s="6"/>
      <c r="IE1" s="6"/>
      <c r="IF1" s="6"/>
      <c r="IG1" s="6"/>
      <c r="IH1" s="6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6"/>
      <c r="JH1" s="6"/>
      <c r="JI1" s="6"/>
      <c r="JJ1" s="6"/>
      <c r="JK1" s="6"/>
      <c r="JL1" s="6"/>
      <c r="JM1" s="6"/>
      <c r="JN1" s="6"/>
      <c r="JO1" s="20"/>
      <c r="JP1" s="20"/>
      <c r="JQ1" s="20"/>
      <c r="JR1" s="20"/>
      <c r="JS1" s="20"/>
      <c r="JT1" s="20"/>
      <c r="JU1" s="20"/>
      <c r="JV1" s="2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5"/>
      <c r="LD1" s="10"/>
      <c r="LE1" s="5"/>
      <c r="LF1" s="10"/>
      <c r="LG1" s="5"/>
      <c r="LH1" s="10"/>
      <c r="LI1" s="5"/>
      <c r="LJ1" s="10"/>
      <c r="LK1" s="5"/>
      <c r="LL1" s="10"/>
      <c r="LM1" s="57"/>
      <c r="LN1" s="10"/>
      <c r="LO1" s="5"/>
      <c r="LP1" s="10"/>
      <c r="LQ1" s="5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50"/>
      <c r="RD1" s="50"/>
      <c r="RE1" s="50"/>
      <c r="RF1" s="50"/>
      <c r="RG1" s="50"/>
      <c r="RH1" s="50"/>
      <c r="RI1" s="50"/>
      <c r="RJ1" s="50"/>
      <c r="RK1" s="50"/>
      <c r="RL1" s="50"/>
      <c r="RM1" s="50"/>
      <c r="RN1" s="50"/>
      <c r="RO1" s="50"/>
      <c r="RP1" s="5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50"/>
      <c r="ACL1" s="50"/>
      <c r="ACM1" s="50"/>
      <c r="ACN1" s="50"/>
      <c r="ACO1" s="50"/>
      <c r="ACP1" s="50"/>
      <c r="ACQ1" s="50"/>
      <c r="ACR1" s="50"/>
      <c r="ACS1" s="50"/>
      <c r="ACT1" s="50"/>
      <c r="ACU1" s="50"/>
      <c r="ACV1" s="50"/>
      <c r="ACW1" s="50"/>
      <c r="ACX1" s="50"/>
      <c r="ACY1" s="14"/>
      <c r="ACZ1" s="10"/>
      <c r="ADA1" s="14"/>
      <c r="ADB1" s="10"/>
      <c r="ADC1" s="14"/>
      <c r="ADD1" s="10"/>
      <c r="ADE1" s="14"/>
      <c r="ADF1" s="10"/>
      <c r="ADG1" s="14"/>
      <c r="ADH1" s="10"/>
      <c r="ADI1" s="59"/>
      <c r="ADJ1" s="10"/>
      <c r="ADK1" s="14"/>
      <c r="ADL1" s="10"/>
      <c r="ADM1" s="59"/>
      <c r="ADN1" s="10"/>
      <c r="ADO1" s="14"/>
      <c r="ADP1" s="10"/>
      <c r="ADQ1" s="59"/>
      <c r="ADR1" s="10"/>
      <c r="ADS1" s="14"/>
      <c r="ADT1" s="10"/>
      <c r="ADU1" s="14"/>
      <c r="ADV1" s="10"/>
      <c r="ADW1" s="14"/>
      <c r="ADX1" s="10"/>
      <c r="ADY1" s="14"/>
      <c r="ADZ1" s="10"/>
      <c r="AEA1" s="10"/>
      <c r="AEB1" s="10"/>
      <c r="AEC1" s="10"/>
      <c r="AED1" s="10"/>
      <c r="AEE1" s="10"/>
      <c r="AEF1" s="10"/>
      <c r="AEG1" s="20"/>
      <c r="AEH1" s="20"/>
      <c r="AEI1" s="20"/>
      <c r="AEJ1" s="10"/>
      <c r="AEK1" s="10"/>
      <c r="AEL1" s="10"/>
      <c r="AEM1" s="10"/>
      <c r="AEN1" s="10"/>
      <c r="AEO1" s="10"/>
      <c r="AEP1" s="10"/>
      <c r="AEQ1" s="10"/>
      <c r="AER1" s="10"/>
      <c r="AES1" s="6"/>
      <c r="AET1" s="6"/>
      <c r="AEU1" s="6"/>
      <c r="AEV1" s="50"/>
      <c r="AEW1" s="50"/>
      <c r="AEX1" s="50"/>
      <c r="AEY1" s="6"/>
      <c r="AEZ1" s="6"/>
      <c r="AFA1" s="6"/>
      <c r="AFB1" s="50"/>
      <c r="AFC1" s="50"/>
      <c r="AFD1" s="50"/>
      <c r="AFE1" s="6"/>
      <c r="AFF1" s="6"/>
      <c r="AFG1" s="6"/>
      <c r="AFH1" s="10"/>
      <c r="AFI1" s="10"/>
      <c r="AFJ1" s="10"/>
      <c r="AFK1" s="6"/>
      <c r="AFL1" s="6"/>
      <c r="AFM1" s="6"/>
      <c r="AFN1" s="10"/>
      <c r="AFO1" s="10"/>
      <c r="AFP1" s="10"/>
      <c r="AFQ1" s="6"/>
      <c r="AFR1" s="6"/>
      <c r="AFS1" s="6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20"/>
      <c r="AGG1" s="20"/>
      <c r="AGH1" s="20"/>
      <c r="AGI1" s="10"/>
      <c r="AGJ1" s="10"/>
      <c r="AGK1" s="10"/>
      <c r="AGL1" s="10"/>
      <c r="AGM1" s="10"/>
      <c r="AGN1" s="10"/>
      <c r="AGO1" s="6"/>
      <c r="AGP1" s="6"/>
      <c r="AGQ1" s="6"/>
      <c r="AGR1" s="20"/>
      <c r="AGS1" s="20"/>
      <c r="AGT1" s="20"/>
      <c r="AGU1" s="6"/>
      <c r="AGV1" s="6"/>
      <c r="AGW1" s="6"/>
      <c r="AGX1" s="20"/>
      <c r="AGY1" s="20"/>
      <c r="AGZ1" s="20"/>
      <c r="AHA1" s="6"/>
      <c r="AHB1" s="6"/>
      <c r="AHC1" s="6"/>
      <c r="AHD1" s="6"/>
      <c r="AHE1" s="6"/>
      <c r="AHF1" s="6"/>
      <c r="AHG1" s="6"/>
      <c r="AHH1" s="6"/>
      <c r="AHI1" s="6"/>
      <c r="AHJ1" s="10"/>
      <c r="AHK1" s="10"/>
      <c r="AHL1" s="10"/>
      <c r="AHM1" s="6"/>
      <c r="AHN1" s="6"/>
      <c r="AHO1" s="6"/>
      <c r="AHP1" s="6"/>
      <c r="AHQ1" s="6"/>
      <c r="AHR1" s="6"/>
      <c r="AHS1" s="49"/>
      <c r="AHT1" s="49"/>
      <c r="AHU1" s="49"/>
      <c r="AHV1" s="49"/>
      <c r="AHW1" s="49"/>
      <c r="AHX1" s="49"/>
      <c r="AHY1" s="49"/>
      <c r="AHZ1" s="49"/>
      <c r="AIA1" s="49"/>
      <c r="AIB1" s="49"/>
      <c r="AIC1" s="49"/>
      <c r="AID1" s="49"/>
      <c r="AIE1" s="5"/>
      <c r="AIF1" s="5"/>
      <c r="AIG1" s="5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58"/>
      <c r="AMA1" s="58"/>
      <c r="AMB1" s="58"/>
      <c r="AMC1" s="58"/>
      <c r="AMD1" s="58"/>
      <c r="AME1" s="58"/>
      <c r="AMF1" s="58"/>
      <c r="AMG1" s="58"/>
      <c r="AMH1" s="58"/>
      <c r="AMI1" s="58"/>
      <c r="AMJ1" s="58"/>
      <c r="AMK1" s="58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58"/>
      <c r="AMY1" s="58"/>
      <c r="AMZ1" s="58"/>
      <c r="ANA1" s="58"/>
      <c r="ANB1" s="58"/>
      <c r="ANC1" s="58"/>
      <c r="AND1" s="58"/>
      <c r="ANE1" s="58"/>
      <c r="ANF1" s="58"/>
      <c r="ANG1" s="58"/>
      <c r="ANH1" s="58"/>
      <c r="ANI1" s="58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58"/>
      <c r="ANW1" s="58"/>
      <c r="ANX1" s="58"/>
      <c r="ANY1" s="58"/>
      <c r="ANZ1" s="58"/>
      <c r="AOA1" s="58"/>
      <c r="AOB1" s="58"/>
      <c r="AOC1" s="58"/>
      <c r="AOD1" s="58"/>
      <c r="AOE1" s="58"/>
      <c r="AOF1" s="58"/>
      <c r="AOG1" s="58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58"/>
      <c r="ARC1" s="58"/>
      <c r="ARD1" s="58"/>
      <c r="ARE1" s="58"/>
      <c r="ARF1" s="58"/>
      <c r="ARG1" s="58"/>
      <c r="ARH1" s="58"/>
      <c r="ARI1" s="58"/>
      <c r="ARJ1" s="58"/>
      <c r="ARK1" s="58"/>
      <c r="ARL1" s="58"/>
      <c r="ARM1" s="58"/>
      <c r="ARN1" s="10"/>
      <c r="ARO1" s="58"/>
      <c r="ARP1" s="58"/>
      <c r="ARQ1" s="58"/>
      <c r="ARR1" s="58"/>
      <c r="ARS1" s="58"/>
      <c r="ART1" s="58"/>
      <c r="ARU1" s="58"/>
      <c r="ARV1" s="58"/>
      <c r="ARW1" s="58"/>
      <c r="ARX1" s="58"/>
      <c r="ARY1" s="58"/>
      <c r="ARZ1" s="58"/>
      <c r="ASA1" s="10"/>
      <c r="ASB1" s="58"/>
      <c r="ASC1" s="58"/>
      <c r="ASD1" s="58"/>
      <c r="ASE1" s="58"/>
      <c r="ASF1" s="58"/>
      <c r="ASG1" s="58"/>
      <c r="ASH1" s="58"/>
      <c r="ASI1" s="58"/>
      <c r="ASJ1" s="58"/>
      <c r="ASK1" s="58"/>
      <c r="ASL1" s="58"/>
      <c r="ASM1" s="58"/>
      <c r="ASN1" s="10"/>
      <c r="ASO1" s="58"/>
      <c r="ASP1" s="58"/>
      <c r="ASQ1" s="58"/>
      <c r="ASR1" s="58"/>
      <c r="ASS1" s="58"/>
      <c r="AST1" s="58"/>
      <c r="ASU1" s="58"/>
      <c r="ASV1" s="58"/>
      <c r="ASW1" s="58"/>
      <c r="ASX1" s="58"/>
      <c r="ASY1" s="58"/>
      <c r="ASZ1" s="58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50"/>
      <c r="AYH1" s="50"/>
      <c r="AYI1" s="50"/>
      <c r="AYJ1" s="50"/>
      <c r="AYK1" s="50"/>
      <c r="AYL1" s="50"/>
      <c r="AYM1" s="50"/>
      <c r="AYN1" s="50"/>
      <c r="AYO1" s="50"/>
      <c r="AYP1" s="50"/>
      <c r="AYQ1" s="50"/>
      <c r="AYR1" s="50"/>
      <c r="AYS1" s="50"/>
      <c r="AYT1" s="50"/>
      <c r="AYU1" s="50"/>
      <c r="AYV1" s="50"/>
      <c r="AYW1" s="50"/>
      <c r="AYX1" s="50"/>
      <c r="AYY1" s="50"/>
      <c r="AYZ1" s="50"/>
      <c r="AZA1" s="50"/>
      <c r="AZB1" s="50"/>
      <c r="AZC1" s="50"/>
      <c r="AZD1" s="50"/>
      <c r="AZE1" s="50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50"/>
      <c r="BBE1" s="50"/>
      <c r="BBF1" s="50"/>
      <c r="BBG1" s="50"/>
      <c r="BBH1" s="50"/>
      <c r="BBI1" s="50"/>
      <c r="BBJ1" s="50"/>
      <c r="BBK1" s="50"/>
      <c r="BBL1" s="50"/>
      <c r="BBM1" s="50"/>
      <c r="BBN1" s="50"/>
      <c r="BBO1" s="50"/>
      <c r="BBP1" s="50"/>
      <c r="BBQ1" s="50"/>
      <c r="BBR1" s="50"/>
      <c r="BBS1" s="50"/>
      <c r="BBT1" s="50"/>
      <c r="BBU1" s="50"/>
      <c r="BBV1" s="50"/>
      <c r="BBW1" s="50"/>
      <c r="BBX1" s="50"/>
      <c r="BBY1" s="50"/>
      <c r="BBZ1" s="50"/>
      <c r="BCA1" s="50"/>
      <c r="BCB1" s="50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</row>
  </sheetData>
  <dataValidations count="1">
    <dataValidation type="list" allowBlank="1" showInputMessage="1" sqref="A1 J1 L1 AX1 Y1 AA1 AC1:AD1 N1:Q1 BC1 AQ1:AR1 AZ1:BA1 AF1">
      <formula1>"..."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A25" workbookViewId="0">
      <selection activeCell="A58" sqref="A58"/>
    </sheetView>
  </sheetViews>
  <sheetFormatPr defaultRowHeight="15" outlineLevelRow="1" x14ac:dyDescent="0.25"/>
  <cols>
    <col min="1" max="1" width="50.140625" bestFit="1" customWidth="1"/>
    <col min="2" max="14" width="14.140625" bestFit="1" customWidth="1"/>
  </cols>
  <sheetData>
    <row r="1" spans="1:14" s="53" customFormat="1" ht="26.25" x14ac:dyDescent="0.4">
      <c r="A1" s="56" t="s">
        <v>54</v>
      </c>
    </row>
    <row r="2" spans="1:14" ht="23.25" x14ac:dyDescent="0.35">
      <c r="A2" s="60" t="s">
        <v>55</v>
      </c>
    </row>
    <row r="3" spans="1:14" ht="24" thickBot="1" x14ac:dyDescent="0.4">
      <c r="A3" s="23" t="str">
        <f>"Funds = "&amp;B12</f>
        <v>Funds = Current Funds</v>
      </c>
      <c r="B3" s="1"/>
      <c r="C3" s="1"/>
      <c r="D3" s="1"/>
      <c r="E3" s="1"/>
      <c r="F3" s="1"/>
    </row>
    <row r="4" spans="1:14" s="12" customFormat="1" ht="45.75" thickBot="1" x14ac:dyDescent="0.3">
      <c r="B4" s="47"/>
      <c r="C4" s="47"/>
      <c r="D4" s="47"/>
      <c r="E4" s="47"/>
      <c r="F4" s="47"/>
      <c r="G4" s="47"/>
      <c r="H4" s="47" t="s">
        <v>15</v>
      </c>
      <c r="I4" s="47"/>
      <c r="J4" s="47"/>
      <c r="K4" s="47"/>
      <c r="L4" s="47"/>
      <c r="M4" s="47"/>
      <c r="N4" s="47"/>
    </row>
    <row r="5" spans="1:14" s="5" customFormat="1" x14ac:dyDescent="0.25">
      <c r="B5" s="54"/>
      <c r="C5" s="54"/>
      <c r="D5" s="54"/>
      <c r="E5" s="54"/>
      <c r="F5" s="54"/>
      <c r="G5" s="54"/>
      <c r="H5" s="54" t="s">
        <v>9</v>
      </c>
      <c r="I5" s="54"/>
      <c r="J5" s="54"/>
      <c r="K5" s="54"/>
      <c r="L5" s="54"/>
      <c r="M5" s="54"/>
      <c r="N5" s="54"/>
    </row>
    <row r="6" spans="1:14" s="5" customFormat="1" x14ac:dyDescent="0.25">
      <c r="B6" s="48"/>
      <c r="C6" s="48"/>
      <c r="D6" s="48"/>
      <c r="E6" s="48"/>
      <c r="F6" s="48"/>
      <c r="G6" s="48"/>
      <c r="H6" s="48" t="s">
        <v>3</v>
      </c>
      <c r="I6" s="48"/>
      <c r="J6" s="48"/>
      <c r="K6" s="48"/>
      <c r="L6" s="48"/>
      <c r="M6" s="48"/>
      <c r="N6" s="48"/>
    </row>
    <row r="7" spans="1:14" s="5" customFormat="1" x14ac:dyDescent="0.25">
      <c r="B7" s="48"/>
      <c r="C7" s="48"/>
      <c r="D7" s="48"/>
      <c r="E7" s="48"/>
      <c r="F7" s="48"/>
      <c r="G7" s="48"/>
      <c r="H7" s="48" t="s">
        <v>7</v>
      </c>
      <c r="I7" s="48"/>
      <c r="J7" s="48"/>
      <c r="K7" s="48"/>
      <c r="L7" s="48"/>
      <c r="M7" s="48"/>
      <c r="N7" s="48"/>
    </row>
    <row r="8" spans="1:14" s="5" customFormat="1" ht="15.75" thickBot="1" x14ac:dyDescent="0.3">
      <c r="B8" s="49" t="s">
        <v>42</v>
      </c>
      <c r="C8" s="49" t="s">
        <v>43</v>
      </c>
      <c r="D8" s="49" t="s">
        <v>44</v>
      </c>
      <c r="E8" s="49" t="s">
        <v>45</v>
      </c>
      <c r="F8" s="49" t="s">
        <v>46</v>
      </c>
      <c r="G8" s="49" t="s">
        <v>47</v>
      </c>
      <c r="H8" s="49" t="s">
        <v>48</v>
      </c>
      <c r="I8" s="49" t="s">
        <v>49</v>
      </c>
      <c r="J8" s="49" t="s">
        <v>50</v>
      </c>
      <c r="K8" s="49" t="s">
        <v>51</v>
      </c>
      <c r="L8" s="49" t="s">
        <v>52</v>
      </c>
      <c r="M8" s="49" t="s">
        <v>53</v>
      </c>
      <c r="N8" s="49" t="s">
        <v>4</v>
      </c>
    </row>
    <row r="9" spans="1:14" outlineLevel="1" x14ac:dyDescent="0.25">
      <c r="B9" s="55" t="s">
        <v>1</v>
      </c>
      <c r="C9" s="55" t="s">
        <v>1</v>
      </c>
      <c r="D9" s="55" t="s">
        <v>1</v>
      </c>
      <c r="E9" s="55" t="s">
        <v>1</v>
      </c>
      <c r="F9" s="55" t="s">
        <v>1</v>
      </c>
      <c r="G9" s="55" t="s">
        <v>1</v>
      </c>
      <c r="H9" s="55" t="s">
        <v>1</v>
      </c>
      <c r="I9" s="55" t="s">
        <v>1</v>
      </c>
      <c r="J9" s="55" t="s">
        <v>1</v>
      </c>
      <c r="K9" s="55" t="s">
        <v>1</v>
      </c>
      <c r="L9" s="55" t="s">
        <v>1</v>
      </c>
      <c r="M9" s="55" t="s">
        <v>1</v>
      </c>
      <c r="N9" s="55" t="s">
        <v>1</v>
      </c>
    </row>
    <row r="10" spans="1:14" outlineLevel="1" x14ac:dyDescent="0.25">
      <c r="B10" s="27" t="s">
        <v>2</v>
      </c>
      <c r="C10" s="27" t="s">
        <v>2</v>
      </c>
      <c r="D10" s="27" t="s">
        <v>2</v>
      </c>
      <c r="E10" s="27" t="s">
        <v>2</v>
      </c>
      <c r="F10" s="27" t="s">
        <v>2</v>
      </c>
      <c r="G10" s="27" t="s">
        <v>2</v>
      </c>
      <c r="H10" s="27" t="s">
        <v>2</v>
      </c>
      <c r="I10" s="27" t="s">
        <v>2</v>
      </c>
      <c r="J10" s="27" t="s">
        <v>2</v>
      </c>
      <c r="K10" s="27" t="s">
        <v>2</v>
      </c>
      <c r="L10" s="27" t="s">
        <v>2</v>
      </c>
      <c r="M10" s="27" t="s">
        <v>2</v>
      </c>
      <c r="N10" s="27" t="s">
        <v>2</v>
      </c>
    </row>
    <row r="11" spans="1:14" outlineLevel="1" x14ac:dyDescent="0.25">
      <c r="B11" s="29" t="s">
        <v>5</v>
      </c>
      <c r="C11" s="29" t="s">
        <v>5</v>
      </c>
      <c r="D11" s="29" t="s">
        <v>5</v>
      </c>
      <c r="E11" s="29" t="s">
        <v>5</v>
      </c>
      <c r="F11" s="29" t="s">
        <v>5</v>
      </c>
      <c r="G11" s="29" t="s">
        <v>5</v>
      </c>
      <c r="H11" s="29" t="s">
        <v>5</v>
      </c>
      <c r="I11" s="29" t="s">
        <v>5</v>
      </c>
      <c r="J11" s="29" t="s">
        <v>5</v>
      </c>
      <c r="K11" s="29" t="s">
        <v>5</v>
      </c>
      <c r="L11" s="29" t="s">
        <v>5</v>
      </c>
      <c r="M11" s="29" t="s">
        <v>5</v>
      </c>
      <c r="N11" s="29" t="s">
        <v>5</v>
      </c>
    </row>
    <row r="12" spans="1:14" outlineLevel="1" x14ac:dyDescent="0.25">
      <c r="B12" s="29" t="s">
        <v>6</v>
      </c>
      <c r="C12" s="29" t="s">
        <v>6</v>
      </c>
      <c r="D12" s="29" t="s">
        <v>6</v>
      </c>
      <c r="E12" s="29" t="s">
        <v>6</v>
      </c>
      <c r="F12" s="29" t="s">
        <v>6</v>
      </c>
      <c r="G12" s="29" t="s">
        <v>6</v>
      </c>
      <c r="H12" s="29" t="s">
        <v>6</v>
      </c>
      <c r="I12" s="29" t="s">
        <v>6</v>
      </c>
      <c r="J12" s="29" t="s">
        <v>6</v>
      </c>
      <c r="K12" s="29" t="s">
        <v>6</v>
      </c>
      <c r="L12" s="29" t="s">
        <v>6</v>
      </c>
      <c r="M12" s="29" t="s">
        <v>6</v>
      </c>
      <c r="N12" s="29" t="s">
        <v>6</v>
      </c>
    </row>
    <row r="13" spans="1:14" outlineLevel="1" x14ac:dyDescent="0.25">
      <c r="B13" s="29" t="s">
        <v>0</v>
      </c>
      <c r="C13" s="29" t="s">
        <v>0</v>
      </c>
      <c r="D13" s="29" t="s">
        <v>0</v>
      </c>
      <c r="E13" s="29" t="s">
        <v>0</v>
      </c>
      <c r="F13" s="29" t="s">
        <v>0</v>
      </c>
      <c r="G13" s="29" t="s">
        <v>0</v>
      </c>
      <c r="H13" s="29" t="s">
        <v>0</v>
      </c>
      <c r="I13" s="29" t="s">
        <v>0</v>
      </c>
      <c r="J13" s="29" t="s">
        <v>0</v>
      </c>
      <c r="K13" s="29" t="s">
        <v>0</v>
      </c>
      <c r="L13" s="29" t="s">
        <v>0</v>
      </c>
      <c r="M13" s="29" t="s">
        <v>0</v>
      </c>
      <c r="N13" s="29" t="s">
        <v>0</v>
      </c>
    </row>
    <row r="14" spans="1:14" outlineLevel="1" x14ac:dyDescent="0.25">
      <c r="A14" s="5" t="s">
        <v>75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4" outlineLevel="1" x14ac:dyDescent="0.25">
      <c r="A15" s="5" t="s">
        <v>76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4" outlineLevel="1" x14ac:dyDescent="0.25">
      <c r="A16" s="5" t="s">
        <v>77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4" outlineLevel="1" x14ac:dyDescent="0.25">
      <c r="A17" s="14" t="s">
        <v>78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</row>
    <row r="18" spans="1:14" outlineLevel="1" x14ac:dyDescent="0.25">
      <c r="A18" s="14" t="s">
        <v>79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</row>
    <row r="19" spans="1:14" outlineLevel="1" x14ac:dyDescent="0.25">
      <c r="A19" s="104" t="s">
        <v>80</v>
      </c>
      <c r="B19" s="105">
        <v>0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</row>
    <row r="20" spans="1:14" outlineLevel="1" x14ac:dyDescent="0.25">
      <c r="A20" s="104" t="s">
        <v>81</v>
      </c>
      <c r="B20" s="105">
        <v>0</v>
      </c>
      <c r="C20" s="105">
        <v>0</v>
      </c>
      <c r="D20" s="105">
        <v>0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5">
        <v>0</v>
      </c>
    </row>
    <row r="21" spans="1:14" outlineLevel="1" x14ac:dyDescent="0.25">
      <c r="A21" s="104" t="s">
        <v>82</v>
      </c>
      <c r="B21" s="105">
        <v>0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</row>
    <row r="22" spans="1:14" outlineLevel="1" x14ac:dyDescent="0.25">
      <c r="A22" s="104" t="s">
        <v>83</v>
      </c>
      <c r="B22" s="105">
        <v>481646.05000000005</v>
      </c>
      <c r="C22" s="105">
        <v>255416.66999999998</v>
      </c>
      <c r="D22" s="105">
        <v>176961.67</v>
      </c>
      <c r="E22" s="105">
        <v>201079.16999999998</v>
      </c>
      <c r="F22" s="105">
        <v>94037.17</v>
      </c>
      <c r="G22" s="105">
        <v>122188.67</v>
      </c>
      <c r="H22" s="105">
        <v>429117.67</v>
      </c>
      <c r="I22" s="105">
        <v>155239.44</v>
      </c>
      <c r="J22" s="105">
        <v>30192.17</v>
      </c>
      <c r="K22" s="105">
        <v>453327.54000000004</v>
      </c>
      <c r="L22" s="105">
        <v>383936.05999999994</v>
      </c>
      <c r="M22" s="105">
        <v>465368.24</v>
      </c>
      <c r="N22" s="105">
        <v>3248510.52</v>
      </c>
    </row>
    <row r="23" spans="1:14" outlineLevel="1" x14ac:dyDescent="0.25">
      <c r="A23" s="104" t="s">
        <v>84</v>
      </c>
      <c r="B23" s="105">
        <v>0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</row>
    <row r="24" spans="1:14" outlineLevel="1" x14ac:dyDescent="0.25">
      <c r="A24" s="104" t="s">
        <v>85</v>
      </c>
      <c r="B24" s="105">
        <v>0</v>
      </c>
      <c r="C24" s="105">
        <v>6571.48</v>
      </c>
      <c r="D24" s="105">
        <v>14861.55</v>
      </c>
      <c r="E24" s="105">
        <v>99321.09</v>
      </c>
      <c r="F24" s="105">
        <v>12020.34</v>
      </c>
      <c r="G24" s="105">
        <v>10253.11</v>
      </c>
      <c r="H24" s="105">
        <v>21678.2</v>
      </c>
      <c r="I24" s="105">
        <v>70267.509999999995</v>
      </c>
      <c r="J24" s="105">
        <v>29148.23</v>
      </c>
      <c r="K24" s="105">
        <v>26519.079999999998</v>
      </c>
      <c r="L24" s="105">
        <v>10503.04</v>
      </c>
      <c r="M24" s="105">
        <v>48065.120000000003</v>
      </c>
      <c r="N24" s="105">
        <v>349208.75</v>
      </c>
    </row>
    <row r="25" spans="1:14" outlineLevel="1" x14ac:dyDescent="0.25">
      <c r="A25" s="104" t="s">
        <v>86</v>
      </c>
      <c r="B25" s="105">
        <v>0</v>
      </c>
      <c r="C25" s="105">
        <v>90262.33</v>
      </c>
      <c r="D25" s="105">
        <v>0</v>
      </c>
      <c r="E25" s="105">
        <v>0</v>
      </c>
      <c r="F25" s="105">
        <v>6682.49</v>
      </c>
      <c r="G25" s="105">
        <v>0</v>
      </c>
      <c r="H25" s="105">
        <v>0</v>
      </c>
      <c r="I25" s="105">
        <v>0</v>
      </c>
      <c r="J25" s="105">
        <v>1000</v>
      </c>
      <c r="K25" s="105">
        <v>0</v>
      </c>
      <c r="L25" s="105">
        <v>0</v>
      </c>
      <c r="M25" s="105">
        <v>0</v>
      </c>
      <c r="N25" s="105">
        <v>97944.82</v>
      </c>
    </row>
    <row r="26" spans="1:14" outlineLevel="1" x14ac:dyDescent="0.25">
      <c r="A26" s="104" t="s">
        <v>87</v>
      </c>
      <c r="B26" s="105">
        <v>0</v>
      </c>
      <c r="C26" s="105">
        <v>0</v>
      </c>
      <c r="D26" s="105">
        <v>0</v>
      </c>
      <c r="E26" s="105">
        <v>0</v>
      </c>
      <c r="F26" s="105">
        <v>33317.51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50000</v>
      </c>
      <c r="N26" s="105">
        <v>83317.510000000009</v>
      </c>
    </row>
    <row r="27" spans="1:14" outlineLevel="1" x14ac:dyDescent="0.25">
      <c r="A27" s="104" t="s">
        <v>88</v>
      </c>
      <c r="B27" s="105">
        <v>-10791.22</v>
      </c>
      <c r="C27" s="105">
        <v>-6549.74</v>
      </c>
      <c r="D27" s="105">
        <v>-4691.58</v>
      </c>
      <c r="E27" s="105">
        <v>-7510.05</v>
      </c>
      <c r="F27" s="105">
        <v>-2651.58</v>
      </c>
      <c r="G27" s="105">
        <v>-3311.2300000000005</v>
      </c>
      <c r="H27" s="105">
        <v>-11270.07</v>
      </c>
      <c r="I27" s="105">
        <v>-5636.32</v>
      </c>
      <c r="J27" s="105">
        <v>-1483.65</v>
      </c>
      <c r="K27" s="105">
        <v>-11990.59</v>
      </c>
      <c r="L27" s="105">
        <v>-7986.26</v>
      </c>
      <c r="M27" s="105">
        <v>-12840.22</v>
      </c>
      <c r="N27" s="105">
        <v>-86712.510000000009</v>
      </c>
    </row>
    <row r="28" spans="1:14" outlineLevel="1" x14ac:dyDescent="0.25">
      <c r="A28" s="104" t="s">
        <v>89</v>
      </c>
      <c r="B28" s="105">
        <v>0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</row>
    <row r="29" spans="1:14" outlineLevel="1" x14ac:dyDescent="0.25">
      <c r="A29" s="104" t="s">
        <v>90</v>
      </c>
      <c r="B29" s="105">
        <v>0</v>
      </c>
      <c r="C29" s="105">
        <v>0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</row>
    <row r="30" spans="1:14" outlineLevel="1" x14ac:dyDescent="0.25">
      <c r="A30" s="104" t="s">
        <v>91</v>
      </c>
      <c r="B30" s="105">
        <v>0</v>
      </c>
      <c r="C30" s="105">
        <v>0</v>
      </c>
      <c r="D30" s="105">
        <v>0</v>
      </c>
      <c r="E30" s="105"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  <c r="N30" s="105">
        <v>0</v>
      </c>
    </row>
    <row r="31" spans="1:14" outlineLevel="1" x14ac:dyDescent="0.25">
      <c r="A31" s="107" t="s">
        <v>92</v>
      </c>
      <c r="B31" s="105">
        <v>470854.83000000007</v>
      </c>
      <c r="C31" s="105">
        <v>345700.74</v>
      </c>
      <c r="D31" s="105">
        <v>187131.64</v>
      </c>
      <c r="E31" s="105">
        <v>292890.21000000002</v>
      </c>
      <c r="F31" s="105">
        <v>143405.93000000002</v>
      </c>
      <c r="G31" s="105">
        <v>129130.55</v>
      </c>
      <c r="H31" s="105">
        <v>439525.8</v>
      </c>
      <c r="I31" s="105">
        <v>219870.63</v>
      </c>
      <c r="J31" s="105">
        <v>58856.749999999993</v>
      </c>
      <c r="K31" s="105">
        <v>467856.03</v>
      </c>
      <c r="L31" s="105">
        <v>386452.83999999991</v>
      </c>
      <c r="M31" s="105">
        <v>550593.14</v>
      </c>
      <c r="N31" s="105">
        <v>3692269.09</v>
      </c>
    </row>
    <row r="32" spans="1:14" outlineLevel="1" x14ac:dyDescent="0.25">
      <c r="A32" s="107" t="s">
        <v>93</v>
      </c>
      <c r="B32" s="105">
        <v>0</v>
      </c>
      <c r="C32" s="105">
        <v>957.20999999999992</v>
      </c>
      <c r="D32" s="105">
        <v>1037.1499999999999</v>
      </c>
      <c r="E32" s="105">
        <v>957.9</v>
      </c>
      <c r="F32" s="105">
        <v>876.8900000000001</v>
      </c>
      <c r="G32" s="105">
        <v>5649.77</v>
      </c>
      <c r="H32" s="105">
        <v>1748.16</v>
      </c>
      <c r="I32" s="105">
        <v>1688.74</v>
      </c>
      <c r="J32" s="105">
        <v>1631.08</v>
      </c>
      <c r="K32" s="105">
        <v>1348.45</v>
      </c>
      <c r="L32" s="105">
        <v>1127.76</v>
      </c>
      <c r="M32" s="105">
        <v>2619.86</v>
      </c>
      <c r="N32" s="105">
        <v>19642.97</v>
      </c>
    </row>
    <row r="33" spans="1:14" outlineLevel="1" x14ac:dyDescent="0.25">
      <c r="A33" s="104" t="s">
        <v>94</v>
      </c>
      <c r="B33" s="105">
        <v>0</v>
      </c>
      <c r="C33" s="105">
        <v>0</v>
      </c>
      <c r="D33" s="105">
        <v>0</v>
      </c>
      <c r="E33" s="105">
        <v>0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5">
        <v>0</v>
      </c>
      <c r="L33" s="105">
        <v>0</v>
      </c>
      <c r="M33" s="105">
        <v>0</v>
      </c>
      <c r="N33" s="105">
        <v>0</v>
      </c>
    </row>
    <row r="34" spans="1:14" outlineLevel="1" x14ac:dyDescent="0.25">
      <c r="A34" s="104" t="s">
        <v>95</v>
      </c>
      <c r="B34" s="105">
        <v>0</v>
      </c>
      <c r="C34" s="105">
        <v>0</v>
      </c>
      <c r="D34" s="105">
        <v>0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5">
        <v>0</v>
      </c>
      <c r="M34" s="105">
        <v>0</v>
      </c>
      <c r="N34" s="105">
        <v>0</v>
      </c>
    </row>
    <row r="35" spans="1:14" outlineLevel="1" x14ac:dyDescent="0.25">
      <c r="A35" s="104" t="s">
        <v>96</v>
      </c>
      <c r="B35" s="105">
        <v>0</v>
      </c>
      <c r="C35" s="105">
        <v>0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105">
        <v>0</v>
      </c>
    </row>
    <row r="36" spans="1:14" outlineLevel="1" x14ac:dyDescent="0.25">
      <c r="A36" s="104" t="s">
        <v>97</v>
      </c>
      <c r="B36" s="105">
        <v>0</v>
      </c>
      <c r="C36" s="105">
        <v>0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5">
        <v>0</v>
      </c>
    </row>
    <row r="37" spans="1:14" outlineLevel="1" x14ac:dyDescent="0.25">
      <c r="A37" s="104" t="s">
        <v>98</v>
      </c>
      <c r="B37" s="105">
        <v>1369802.2</v>
      </c>
      <c r="C37" s="105">
        <v>521394.55</v>
      </c>
      <c r="D37" s="105">
        <v>536278.4</v>
      </c>
      <c r="E37" s="105">
        <v>305576.59999999998</v>
      </c>
      <c r="F37" s="105">
        <v>242621.1</v>
      </c>
      <c r="G37" s="105">
        <v>113862.45</v>
      </c>
      <c r="H37" s="105">
        <v>439045.10000000003</v>
      </c>
      <c r="I37" s="105">
        <v>422226</v>
      </c>
      <c r="J37" s="105">
        <v>426903.8</v>
      </c>
      <c r="K37" s="105">
        <v>183114.05</v>
      </c>
      <c r="L37" s="105">
        <v>895798.25</v>
      </c>
      <c r="M37" s="105">
        <v>-836698.95</v>
      </c>
      <c r="N37" s="105">
        <v>4619923.55</v>
      </c>
    </row>
    <row r="38" spans="1:14" outlineLevel="1" x14ac:dyDescent="0.25">
      <c r="A38" s="104" t="s">
        <v>99</v>
      </c>
      <c r="B38" s="105">
        <v>0</v>
      </c>
      <c r="C38" s="105">
        <v>0</v>
      </c>
      <c r="D38" s="105">
        <v>1620</v>
      </c>
      <c r="E38" s="105">
        <v>920</v>
      </c>
      <c r="F38" s="105">
        <v>700</v>
      </c>
      <c r="G38" s="105">
        <v>0</v>
      </c>
      <c r="H38" s="105">
        <v>70</v>
      </c>
      <c r="I38" s="105">
        <v>0</v>
      </c>
      <c r="J38" s="105">
        <v>140</v>
      </c>
      <c r="K38" s="105">
        <v>0</v>
      </c>
      <c r="L38" s="105">
        <v>45</v>
      </c>
      <c r="M38" s="105">
        <v>0</v>
      </c>
      <c r="N38" s="105">
        <v>3495</v>
      </c>
    </row>
    <row r="39" spans="1:14" outlineLevel="1" x14ac:dyDescent="0.25">
      <c r="A39" s="104" t="s">
        <v>100</v>
      </c>
      <c r="B39" s="105">
        <v>0</v>
      </c>
      <c r="C39" s="105">
        <v>0</v>
      </c>
      <c r="D39" s="105">
        <v>0</v>
      </c>
      <c r="E39" s="105">
        <v>0</v>
      </c>
      <c r="F39" s="105">
        <v>0</v>
      </c>
      <c r="G39" s="105">
        <v>0</v>
      </c>
      <c r="H39" s="105">
        <v>0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5">
        <v>0</v>
      </c>
    </row>
    <row r="40" spans="1:14" outlineLevel="1" x14ac:dyDescent="0.25">
      <c r="A40" s="104" t="s">
        <v>101</v>
      </c>
      <c r="B40" s="105">
        <v>0</v>
      </c>
      <c r="C40" s="105">
        <v>0</v>
      </c>
      <c r="D40" s="105">
        <v>0</v>
      </c>
      <c r="E40" s="105">
        <v>0</v>
      </c>
      <c r="F40" s="105">
        <v>0</v>
      </c>
      <c r="G40" s="105">
        <v>0</v>
      </c>
      <c r="H40" s="105">
        <v>0</v>
      </c>
      <c r="I40" s="105">
        <v>0</v>
      </c>
      <c r="J40" s="105">
        <v>0</v>
      </c>
      <c r="K40" s="105">
        <v>0</v>
      </c>
      <c r="L40" s="105">
        <v>0</v>
      </c>
      <c r="M40" s="105">
        <v>0</v>
      </c>
      <c r="N40" s="105">
        <v>0</v>
      </c>
    </row>
    <row r="41" spans="1:14" outlineLevel="1" x14ac:dyDescent="0.25">
      <c r="A41" s="104" t="s">
        <v>102</v>
      </c>
      <c r="B41" s="105">
        <v>0</v>
      </c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</row>
    <row r="42" spans="1:14" outlineLevel="1" x14ac:dyDescent="0.25">
      <c r="A42" s="104" t="s">
        <v>103</v>
      </c>
      <c r="B42" s="105">
        <v>0</v>
      </c>
      <c r="C42" s="105">
        <v>0</v>
      </c>
      <c r="D42" s="105">
        <v>0</v>
      </c>
      <c r="E42" s="105">
        <v>0</v>
      </c>
      <c r="F42" s="105">
        <v>0</v>
      </c>
      <c r="G42" s="105">
        <v>0</v>
      </c>
      <c r="H42" s="105">
        <v>0</v>
      </c>
      <c r="I42" s="105">
        <v>0</v>
      </c>
      <c r="J42" s="105">
        <v>0</v>
      </c>
      <c r="K42" s="105">
        <v>0</v>
      </c>
      <c r="L42" s="105">
        <v>0</v>
      </c>
      <c r="M42" s="105">
        <v>0</v>
      </c>
      <c r="N42" s="105">
        <v>0</v>
      </c>
    </row>
    <row r="43" spans="1:14" outlineLevel="1" x14ac:dyDescent="0.25">
      <c r="A43" s="104" t="s">
        <v>104</v>
      </c>
      <c r="B43" s="105">
        <v>0</v>
      </c>
      <c r="C43" s="105">
        <v>0</v>
      </c>
      <c r="D43" s="105">
        <v>0</v>
      </c>
      <c r="E43" s="105">
        <v>0</v>
      </c>
      <c r="F43" s="105">
        <v>0</v>
      </c>
      <c r="G43" s="105">
        <v>0</v>
      </c>
      <c r="H43" s="105">
        <v>0</v>
      </c>
      <c r="I43" s="105">
        <v>0</v>
      </c>
      <c r="J43" s="105">
        <v>0</v>
      </c>
      <c r="K43" s="105">
        <v>0</v>
      </c>
      <c r="L43" s="105">
        <v>0</v>
      </c>
      <c r="M43" s="105">
        <v>0</v>
      </c>
      <c r="N43" s="105">
        <v>0</v>
      </c>
    </row>
    <row r="44" spans="1:14" outlineLevel="1" x14ac:dyDescent="0.25">
      <c r="A44" s="104" t="s">
        <v>105</v>
      </c>
      <c r="B44" s="105">
        <v>0</v>
      </c>
      <c r="C44" s="105">
        <v>0</v>
      </c>
      <c r="D44" s="105">
        <v>0</v>
      </c>
      <c r="E44" s="105">
        <v>0</v>
      </c>
      <c r="F44" s="105">
        <v>0</v>
      </c>
      <c r="G44" s="105">
        <v>0</v>
      </c>
      <c r="H44" s="105">
        <v>0</v>
      </c>
      <c r="I44" s="105">
        <v>0</v>
      </c>
      <c r="J44" s="105">
        <v>0</v>
      </c>
      <c r="K44" s="105">
        <v>0</v>
      </c>
      <c r="L44" s="105">
        <v>0</v>
      </c>
      <c r="M44" s="105">
        <v>0</v>
      </c>
      <c r="N44" s="105">
        <v>0</v>
      </c>
    </row>
    <row r="45" spans="1:14" outlineLevel="1" x14ac:dyDescent="0.25">
      <c r="A45" s="104" t="s">
        <v>106</v>
      </c>
      <c r="B45" s="105">
        <v>0</v>
      </c>
      <c r="C45" s="105">
        <v>0</v>
      </c>
      <c r="D45" s="105">
        <v>0</v>
      </c>
      <c r="E45" s="105">
        <v>625975.29</v>
      </c>
      <c r="F45" s="105">
        <v>843</v>
      </c>
      <c r="G45" s="105">
        <v>0</v>
      </c>
      <c r="H45" s="105">
        <v>0</v>
      </c>
      <c r="I45" s="105">
        <v>0</v>
      </c>
      <c r="J45" s="105">
        <v>998</v>
      </c>
      <c r="K45" s="105">
        <v>38</v>
      </c>
      <c r="L45" s="105">
        <v>0</v>
      </c>
      <c r="M45" s="105">
        <v>525000</v>
      </c>
      <c r="N45" s="105">
        <v>1152854.29</v>
      </c>
    </row>
    <row r="46" spans="1:14" outlineLevel="1" x14ac:dyDescent="0.25">
      <c r="A46" s="104" t="s">
        <v>107</v>
      </c>
      <c r="B46" s="105">
        <v>0</v>
      </c>
      <c r="C46" s="105">
        <v>0</v>
      </c>
      <c r="D46" s="105">
        <v>0</v>
      </c>
      <c r="E46" s="105">
        <v>0</v>
      </c>
      <c r="F46" s="105">
        <v>0</v>
      </c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05">
        <v>0</v>
      </c>
      <c r="M46" s="105">
        <v>0</v>
      </c>
      <c r="N46" s="105">
        <v>0</v>
      </c>
    </row>
    <row r="47" spans="1:14" outlineLevel="1" x14ac:dyDescent="0.25">
      <c r="A47" s="104" t="s">
        <v>108</v>
      </c>
      <c r="B47" s="105">
        <v>0</v>
      </c>
      <c r="C47" s="105">
        <v>0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05">
        <v>0</v>
      </c>
      <c r="L47" s="105">
        <v>0</v>
      </c>
      <c r="M47" s="105">
        <v>0</v>
      </c>
      <c r="N47" s="105">
        <v>0</v>
      </c>
    </row>
    <row r="48" spans="1:14" outlineLevel="1" x14ac:dyDescent="0.25">
      <c r="A48" s="104" t="s">
        <v>109</v>
      </c>
      <c r="B48" s="105">
        <v>0</v>
      </c>
      <c r="C48" s="105">
        <v>0</v>
      </c>
      <c r="D48" s="105">
        <v>0</v>
      </c>
      <c r="E48" s="105">
        <v>0</v>
      </c>
      <c r="F48" s="105">
        <v>0</v>
      </c>
      <c r="G48" s="105">
        <v>0</v>
      </c>
      <c r="H48" s="105">
        <v>0</v>
      </c>
      <c r="I48" s="105">
        <v>0</v>
      </c>
      <c r="J48" s="105">
        <v>0</v>
      </c>
      <c r="K48" s="105">
        <v>0</v>
      </c>
      <c r="L48" s="105">
        <v>0</v>
      </c>
      <c r="M48" s="105">
        <v>0</v>
      </c>
      <c r="N48" s="105">
        <v>0</v>
      </c>
    </row>
    <row r="49" spans="1:14" outlineLevel="1" x14ac:dyDescent="0.25">
      <c r="A49" s="104" t="s">
        <v>110</v>
      </c>
      <c r="B49" s="105">
        <v>0</v>
      </c>
      <c r="C49" s="105">
        <v>0</v>
      </c>
      <c r="D49" s="105">
        <v>0</v>
      </c>
      <c r="E49" s="105">
        <v>0</v>
      </c>
      <c r="F49" s="105">
        <v>0</v>
      </c>
      <c r="G49" s="105">
        <v>0</v>
      </c>
      <c r="H49" s="105">
        <v>0</v>
      </c>
      <c r="I49" s="105">
        <v>0</v>
      </c>
      <c r="J49" s="105">
        <v>0</v>
      </c>
      <c r="K49" s="105">
        <v>0</v>
      </c>
      <c r="L49" s="105">
        <v>0</v>
      </c>
      <c r="M49" s="105">
        <v>0</v>
      </c>
      <c r="N49" s="105">
        <v>0</v>
      </c>
    </row>
    <row r="50" spans="1:14" outlineLevel="1" x14ac:dyDescent="0.25">
      <c r="A50" s="104" t="s">
        <v>111</v>
      </c>
      <c r="B50" s="105">
        <v>0</v>
      </c>
      <c r="C50" s="105">
        <v>0</v>
      </c>
      <c r="D50" s="105">
        <v>0</v>
      </c>
      <c r="E50" s="105">
        <v>0</v>
      </c>
      <c r="F50" s="105">
        <v>0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</row>
    <row r="51" spans="1:14" outlineLevel="1" x14ac:dyDescent="0.25">
      <c r="A51" s="104" t="s">
        <v>112</v>
      </c>
      <c r="B51" s="105">
        <v>0</v>
      </c>
      <c r="C51" s="105">
        <v>0</v>
      </c>
      <c r="D51" s="105">
        <v>0</v>
      </c>
      <c r="E51" s="105">
        <v>0</v>
      </c>
      <c r="F51" s="105">
        <v>0</v>
      </c>
      <c r="G51" s="105">
        <v>0</v>
      </c>
      <c r="H51" s="105">
        <v>0</v>
      </c>
      <c r="I51" s="105">
        <v>0</v>
      </c>
      <c r="J51" s="105">
        <v>0</v>
      </c>
      <c r="K51" s="105">
        <v>0</v>
      </c>
      <c r="L51" s="105">
        <v>0</v>
      </c>
      <c r="M51" s="105">
        <v>0</v>
      </c>
      <c r="N51" s="105">
        <v>0</v>
      </c>
    </row>
    <row r="52" spans="1:14" outlineLevel="1" x14ac:dyDescent="0.25">
      <c r="A52" s="104" t="s">
        <v>113</v>
      </c>
      <c r="B52" s="105">
        <v>0</v>
      </c>
      <c r="C52" s="105">
        <v>0</v>
      </c>
      <c r="D52" s="105">
        <v>0</v>
      </c>
      <c r="E52" s="105">
        <v>0</v>
      </c>
      <c r="F52" s="105">
        <v>0</v>
      </c>
      <c r="G52" s="105">
        <v>0</v>
      </c>
      <c r="H52" s="105">
        <v>0</v>
      </c>
      <c r="I52" s="105">
        <v>0</v>
      </c>
      <c r="J52" s="105">
        <v>0</v>
      </c>
      <c r="K52" s="105">
        <v>0</v>
      </c>
      <c r="L52" s="105">
        <v>0</v>
      </c>
      <c r="M52" s="105">
        <v>0</v>
      </c>
      <c r="N52" s="105">
        <v>0</v>
      </c>
    </row>
    <row r="53" spans="1:14" outlineLevel="1" x14ac:dyDescent="0.25">
      <c r="A53" s="104" t="s">
        <v>114</v>
      </c>
      <c r="B53" s="105">
        <v>-96756.69</v>
      </c>
      <c r="C53" s="105">
        <v>-38446.65</v>
      </c>
      <c r="D53" s="105">
        <v>-39822.050000000003</v>
      </c>
      <c r="E53" s="105">
        <v>-66967.360000000001</v>
      </c>
      <c r="F53" s="105">
        <v>-52103.82</v>
      </c>
      <c r="G53" s="105">
        <v>-8861.7000000000007</v>
      </c>
      <c r="H53" s="105">
        <v>-33486.71</v>
      </c>
      <c r="I53" s="105">
        <v>-31726.510000000002</v>
      </c>
      <c r="J53" s="105">
        <v>-32311.01</v>
      </c>
      <c r="K53" s="105">
        <v>-14504.09</v>
      </c>
      <c r="L53" s="105">
        <v>-65594.539999999994</v>
      </c>
      <c r="M53" s="105">
        <v>19762.8</v>
      </c>
      <c r="N53" s="105">
        <v>-460818.33</v>
      </c>
    </row>
    <row r="54" spans="1:14" outlineLevel="1" x14ac:dyDescent="0.25">
      <c r="A54" s="104" t="s">
        <v>115</v>
      </c>
      <c r="B54" s="105">
        <v>0</v>
      </c>
      <c r="C54" s="105">
        <v>0</v>
      </c>
      <c r="D54" s="105">
        <v>0</v>
      </c>
      <c r="E54" s="105">
        <v>0</v>
      </c>
      <c r="F54" s="105">
        <v>0</v>
      </c>
      <c r="G54" s="105">
        <v>0</v>
      </c>
      <c r="H54" s="105">
        <v>0</v>
      </c>
      <c r="I54" s="105">
        <v>0</v>
      </c>
      <c r="J54" s="105">
        <v>0</v>
      </c>
      <c r="K54" s="105">
        <v>0</v>
      </c>
      <c r="L54" s="105">
        <v>0</v>
      </c>
      <c r="M54" s="105">
        <v>0</v>
      </c>
      <c r="N54" s="105">
        <v>0</v>
      </c>
    </row>
    <row r="55" spans="1:14" outlineLevel="1" x14ac:dyDescent="0.25">
      <c r="A55" s="104" t="s">
        <v>116</v>
      </c>
      <c r="B55" s="105">
        <v>0</v>
      </c>
      <c r="C55" s="105">
        <v>0</v>
      </c>
      <c r="D55" s="105">
        <v>0</v>
      </c>
      <c r="E55" s="105">
        <v>0</v>
      </c>
      <c r="F55" s="105">
        <v>0</v>
      </c>
      <c r="G55" s="105">
        <v>0</v>
      </c>
      <c r="H55" s="105">
        <v>0</v>
      </c>
      <c r="I55" s="105">
        <v>0</v>
      </c>
      <c r="J55" s="105">
        <v>0</v>
      </c>
      <c r="K55" s="105">
        <v>0</v>
      </c>
      <c r="L55" s="105">
        <v>0</v>
      </c>
      <c r="M55" s="105">
        <v>0</v>
      </c>
      <c r="N55" s="105">
        <v>0</v>
      </c>
    </row>
    <row r="56" spans="1:14" outlineLevel="1" x14ac:dyDescent="0.25">
      <c r="A56" s="104" t="s">
        <v>117</v>
      </c>
      <c r="B56" s="105">
        <v>12435</v>
      </c>
      <c r="C56" s="105">
        <v>27842.799999999999</v>
      </c>
      <c r="D56" s="105">
        <v>30988</v>
      </c>
      <c r="E56" s="105">
        <v>24204.1</v>
      </c>
      <c r="F56" s="105">
        <v>500175.6</v>
      </c>
      <c r="G56" s="105">
        <v>12732.869999999999</v>
      </c>
      <c r="H56" s="105">
        <v>39266.15</v>
      </c>
      <c r="I56" s="105">
        <v>31009.9</v>
      </c>
      <c r="J56" s="105">
        <v>33543.800000000003</v>
      </c>
      <c r="K56" s="105">
        <v>24049.15</v>
      </c>
      <c r="L56" s="105">
        <v>41220.99</v>
      </c>
      <c r="M56" s="105">
        <v>29373.98</v>
      </c>
      <c r="N56" s="105">
        <v>806842.34</v>
      </c>
    </row>
    <row r="57" spans="1:14" outlineLevel="1" x14ac:dyDescent="0.25">
      <c r="A57" s="104" t="s">
        <v>118</v>
      </c>
      <c r="B57" s="105">
        <v>0</v>
      </c>
      <c r="C57" s="105">
        <v>0</v>
      </c>
      <c r="D57" s="105">
        <v>0</v>
      </c>
      <c r="E57" s="105">
        <v>0</v>
      </c>
      <c r="F57" s="105">
        <v>0</v>
      </c>
      <c r="G57" s="105">
        <v>0</v>
      </c>
      <c r="H57" s="105">
        <v>0</v>
      </c>
      <c r="I57" s="105">
        <v>0</v>
      </c>
      <c r="J57" s="105">
        <v>0</v>
      </c>
      <c r="K57" s="105">
        <v>0</v>
      </c>
      <c r="L57" s="105">
        <v>0</v>
      </c>
      <c r="M57" s="105">
        <v>0</v>
      </c>
      <c r="N57" s="105">
        <v>0</v>
      </c>
    </row>
    <row r="58" spans="1:14" outlineLevel="1" x14ac:dyDescent="0.25">
      <c r="A58" s="107" t="s">
        <v>119</v>
      </c>
      <c r="B58" s="105">
        <v>1285480.51</v>
      </c>
      <c r="C58" s="105">
        <v>510790.69999999995</v>
      </c>
      <c r="D58" s="105">
        <v>529064.35000000009</v>
      </c>
      <c r="E58" s="105">
        <v>889708.63</v>
      </c>
      <c r="F58" s="105">
        <v>692235.88</v>
      </c>
      <c r="G58" s="105">
        <v>117733.62</v>
      </c>
      <c r="H58" s="105">
        <v>444894.54000000004</v>
      </c>
      <c r="I58" s="105">
        <v>421509.39</v>
      </c>
      <c r="J58" s="105">
        <v>429274.58999999997</v>
      </c>
      <c r="K58" s="105">
        <v>192697.11</v>
      </c>
      <c r="L58" s="105">
        <v>871469.7</v>
      </c>
      <c r="M58" s="105">
        <v>-262562.17</v>
      </c>
      <c r="N58" s="105">
        <v>6122296.8499999996</v>
      </c>
    </row>
    <row r="59" spans="1:14" outlineLevel="1" x14ac:dyDescent="0.25">
      <c r="A59" s="107" t="s">
        <v>120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05">
        <v>0</v>
      </c>
      <c r="M59" s="105">
        <v>0</v>
      </c>
      <c r="N59" s="105">
        <v>0</v>
      </c>
    </row>
    <row r="60" spans="1:14" outlineLevel="1" x14ac:dyDescent="0.25">
      <c r="A60" s="107" t="s">
        <v>121</v>
      </c>
      <c r="B60" s="105">
        <v>21.39</v>
      </c>
      <c r="C60" s="105">
        <v>0</v>
      </c>
      <c r="D60" s="105">
        <v>8343.9599999999991</v>
      </c>
      <c r="E60" s="105">
        <v>13370.08</v>
      </c>
      <c r="F60" s="105">
        <v>25203.200000000001</v>
      </c>
      <c r="G60" s="105">
        <v>7829.9</v>
      </c>
      <c r="H60" s="105">
        <v>-1813.5</v>
      </c>
      <c r="I60" s="105">
        <v>8479.74</v>
      </c>
      <c r="J60" s="105">
        <v>12504.03</v>
      </c>
      <c r="K60" s="105">
        <v>12793.08</v>
      </c>
      <c r="L60" s="105">
        <v>22004.73</v>
      </c>
      <c r="M60" s="105">
        <v>1065.8899999999999</v>
      </c>
      <c r="N60" s="105">
        <v>109802.5</v>
      </c>
    </row>
    <row r="61" spans="1:14" outlineLevel="1" x14ac:dyDescent="0.25">
      <c r="A61" s="107" t="s">
        <v>122</v>
      </c>
      <c r="B61" s="105">
        <v>1285501.8999999999</v>
      </c>
      <c r="C61" s="105">
        <v>510790.69999999995</v>
      </c>
      <c r="D61" s="105">
        <v>537408.31000000006</v>
      </c>
      <c r="E61" s="105">
        <v>903078.71</v>
      </c>
      <c r="F61" s="105">
        <v>717439.08</v>
      </c>
      <c r="G61" s="105">
        <v>125563.51999999999</v>
      </c>
      <c r="H61" s="105">
        <v>443081.04000000004</v>
      </c>
      <c r="I61" s="105">
        <v>429989.13</v>
      </c>
      <c r="J61" s="105">
        <v>441778.62</v>
      </c>
      <c r="K61" s="105">
        <v>205490.18999999997</v>
      </c>
      <c r="L61" s="105">
        <v>893474.42999999993</v>
      </c>
      <c r="M61" s="105">
        <v>-261496.27999999997</v>
      </c>
      <c r="N61" s="105">
        <v>6232099.3499999996</v>
      </c>
    </row>
    <row r="62" spans="1:14" outlineLevel="1" x14ac:dyDescent="0.25">
      <c r="A62" s="107" t="s">
        <v>123</v>
      </c>
      <c r="B62" s="105">
        <v>0</v>
      </c>
      <c r="C62" s="105">
        <v>0</v>
      </c>
      <c r="D62" s="105">
        <v>0</v>
      </c>
      <c r="E62" s="105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>
        <v>0</v>
      </c>
      <c r="N62" s="105">
        <v>0</v>
      </c>
    </row>
    <row r="63" spans="1:14" ht="15.75" outlineLevel="1" thickBot="1" x14ac:dyDescent="0.3">
      <c r="A63" s="5" t="s">
        <v>124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</row>
    <row r="64" spans="1:14" s="5" customFormat="1" ht="15.75" thickBot="1" x14ac:dyDescent="0.3">
      <c r="A64" s="21" t="s">
        <v>125</v>
      </c>
      <c r="B64" s="22">
        <v>1756356.73</v>
      </c>
      <c r="C64" s="22">
        <v>857448.64999999991</v>
      </c>
      <c r="D64" s="22">
        <v>725577.10000000009</v>
      </c>
      <c r="E64" s="22">
        <v>1196926.82</v>
      </c>
      <c r="F64" s="22">
        <v>861721.9</v>
      </c>
      <c r="G64" s="22">
        <v>260343.84</v>
      </c>
      <c r="H64" s="22">
        <v>884355</v>
      </c>
      <c r="I64" s="22">
        <v>651548.5</v>
      </c>
      <c r="J64" s="22">
        <v>502266.45</v>
      </c>
      <c r="K64" s="22">
        <v>674694.67</v>
      </c>
      <c r="L64" s="22">
        <v>1281055.0299999998</v>
      </c>
      <c r="M64" s="22">
        <v>291716.72000000003</v>
      </c>
      <c r="N64" s="22">
        <v>9944011.4100000001</v>
      </c>
    </row>
    <row r="65" spans="1:14" x14ac:dyDescent="0.25">
      <c r="A65" s="82" t="s">
        <v>127</v>
      </c>
      <c r="B65" s="83">
        <v>391714.37</v>
      </c>
      <c r="C65" s="3">
        <v>210656.02000000002</v>
      </c>
      <c r="D65" s="3">
        <v>399152</v>
      </c>
      <c r="E65" s="3">
        <v>567434.52</v>
      </c>
      <c r="F65" s="3">
        <v>89533.16</v>
      </c>
      <c r="G65" s="3">
        <v>133728.63999999998</v>
      </c>
      <c r="H65" s="3">
        <v>427666.43</v>
      </c>
      <c r="I65" s="3">
        <v>407044.29</v>
      </c>
      <c r="J65" s="3">
        <v>656167.14</v>
      </c>
      <c r="K65" s="3">
        <v>1514699.51</v>
      </c>
      <c r="L65" s="3">
        <v>248444.51</v>
      </c>
      <c r="M65" s="3">
        <v>111435.86000000004</v>
      </c>
      <c r="N65" s="3">
        <v>5157676.45</v>
      </c>
    </row>
    <row r="66" spans="1:14" x14ac:dyDescent="0.25">
      <c r="A66" s="82" t="s">
        <v>126</v>
      </c>
      <c r="B66" s="3">
        <v>1135744.1499999999</v>
      </c>
      <c r="C66" s="83">
        <v>940134.65999999992</v>
      </c>
      <c r="D66" s="83">
        <v>1086469.3500000001</v>
      </c>
      <c r="E66" s="83">
        <v>1206281.27</v>
      </c>
      <c r="F66" s="3">
        <v>886445.21</v>
      </c>
      <c r="G66" s="3">
        <v>860704.71000000008</v>
      </c>
      <c r="H66" s="3">
        <v>1140199.54</v>
      </c>
      <c r="I66" s="3">
        <v>1219102.4900000002</v>
      </c>
      <c r="J66" s="3">
        <v>1463647.5100000002</v>
      </c>
      <c r="K66" s="3">
        <v>2382483.69</v>
      </c>
      <c r="L66" s="3">
        <v>902686.59000000008</v>
      </c>
      <c r="M66" s="3">
        <v>571175.93000000017</v>
      </c>
      <c r="N66" s="3">
        <v>13795075.100000001</v>
      </c>
    </row>
    <row r="67" spans="1:14" x14ac:dyDescent="0.25">
      <c r="B67" s="1"/>
    </row>
    <row r="68" spans="1:14" x14ac:dyDescent="0.25">
      <c r="B68" s="5"/>
      <c r="C68" s="46"/>
      <c r="D68" s="46"/>
      <c r="E68" s="46"/>
    </row>
    <row r="69" spans="1:14" x14ac:dyDescent="0.25">
      <c r="B69" s="26"/>
      <c r="C69" s="4"/>
    </row>
    <row r="70" spans="1:14" x14ac:dyDescent="0.25">
      <c r="B70" s="28"/>
      <c r="C70" s="4"/>
    </row>
    <row r="71" spans="1:14" x14ac:dyDescent="0.25">
      <c r="B71" s="28"/>
      <c r="C71" s="3"/>
    </row>
    <row r="72" spans="1:14" ht="15.75" x14ac:dyDescent="0.25">
      <c r="B72" s="45"/>
      <c r="C72" s="44"/>
      <c r="D72" s="4"/>
      <c r="E72" s="4"/>
    </row>
    <row r="73" spans="1:14" x14ac:dyDescent="0.25">
      <c r="B73" s="28"/>
      <c r="C73" s="3"/>
    </row>
    <row r="74" spans="1:14" x14ac:dyDescent="0.25">
      <c r="B74" s="28"/>
      <c r="C74" s="4"/>
    </row>
  </sheetData>
  <dataValidations count="1">
    <dataValidation type="list" allowBlank="1" showInputMessage="1" sqref="B4:N7">
      <formula1>"..."</formula1>
    </dataValidation>
  </dataValidations>
  <pageMargins left="0.7" right="0.7" top="0.75" bottom="0.75" header="0.3" footer="0.3"/>
  <pageSetup scale="54" orientation="landscape" horizontalDpi="1200" verticalDpi="1200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1"/>
  <sheetViews>
    <sheetView workbookViewId="0"/>
  </sheetViews>
  <sheetFormatPr defaultRowHeight="15" x14ac:dyDescent="0.25"/>
  <sheetData>
    <row r="1" spans="1:48" ht="15.75" thickBot="1" x14ac:dyDescent="0.3">
      <c r="A1" s="47"/>
      <c r="B1" s="54"/>
      <c r="C1" s="48"/>
      <c r="D1" s="48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5"/>
      <c r="S1" s="27"/>
      <c r="T1" s="29"/>
      <c r="U1" s="29"/>
      <c r="V1" s="29"/>
      <c r="W1" s="5"/>
      <c r="X1" s="5"/>
      <c r="Y1" s="5"/>
      <c r="Z1" s="14"/>
      <c r="AA1" s="14"/>
      <c r="AB1" s="14"/>
      <c r="AC1" s="14"/>
      <c r="AD1" s="14"/>
      <c r="AE1" s="59"/>
      <c r="AF1" s="14"/>
      <c r="AG1" s="59"/>
      <c r="AH1" s="14"/>
      <c r="AI1" s="59"/>
      <c r="AJ1" s="14"/>
      <c r="AK1" s="14"/>
      <c r="AL1" s="14"/>
      <c r="AM1" s="14"/>
      <c r="AN1" s="5"/>
      <c r="AO1" s="5"/>
      <c r="AP1" s="5"/>
      <c r="AQ1" s="5"/>
      <c r="AR1" s="5"/>
      <c r="AS1" s="57"/>
      <c r="AT1" s="5"/>
      <c r="AU1" s="5"/>
      <c r="AV1" s="21"/>
    </row>
  </sheetData>
  <dataValidations count="1">
    <dataValidation type="list" allowBlank="1" showInputMessage="1" sqref="A1:D1">
      <formula1>"..."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workbookViewId="0">
      <selection activeCell="A96" sqref="A96"/>
    </sheetView>
  </sheetViews>
  <sheetFormatPr defaultRowHeight="15" outlineLevelRow="1" x14ac:dyDescent="0.25"/>
  <cols>
    <col min="1" max="1" width="50.140625" bestFit="1" customWidth="1"/>
    <col min="2" max="2" width="17" customWidth="1"/>
    <col min="3" max="3" width="15.7109375" customWidth="1"/>
    <col min="4" max="14" width="14.140625" bestFit="1" customWidth="1"/>
  </cols>
  <sheetData>
    <row r="1" spans="1:14" s="53" customFormat="1" ht="26.25" x14ac:dyDescent="0.4">
      <c r="A1" s="56" t="s">
        <v>54</v>
      </c>
    </row>
    <row r="2" spans="1:14" ht="23.25" x14ac:dyDescent="0.35">
      <c r="A2" s="60" t="s">
        <v>57</v>
      </c>
    </row>
    <row r="3" spans="1:14" ht="24" thickBot="1" x14ac:dyDescent="0.4">
      <c r="A3" s="23" t="str">
        <f>"Funds = "&amp;B12</f>
        <v>Funds = Current Funds</v>
      </c>
      <c r="B3" s="1"/>
      <c r="C3" s="1"/>
      <c r="D3" s="1"/>
      <c r="E3" s="1"/>
      <c r="F3" s="1"/>
    </row>
    <row r="4" spans="1:14" s="12" customFormat="1" ht="45.75" thickBot="1" x14ac:dyDescent="0.3">
      <c r="B4" s="47"/>
      <c r="C4" s="47"/>
      <c r="D4" s="47"/>
      <c r="E4" s="47"/>
      <c r="F4" s="47"/>
      <c r="G4" s="47"/>
      <c r="H4" s="47" t="s">
        <v>15</v>
      </c>
      <c r="I4" s="47"/>
      <c r="J4" s="47"/>
      <c r="K4" s="47"/>
      <c r="L4" s="47"/>
      <c r="M4" s="47"/>
      <c r="N4" s="47"/>
    </row>
    <row r="5" spans="1:14" s="5" customFormat="1" x14ac:dyDescent="0.25">
      <c r="B5" s="54"/>
      <c r="C5" s="54"/>
      <c r="D5" s="54"/>
      <c r="E5" s="54"/>
      <c r="F5" s="54"/>
      <c r="G5" s="54"/>
      <c r="H5" s="54" t="s">
        <v>10</v>
      </c>
      <c r="I5" s="54"/>
      <c r="J5" s="54"/>
      <c r="K5" s="54"/>
      <c r="L5" s="54"/>
      <c r="M5" s="54"/>
      <c r="N5" s="54"/>
    </row>
    <row r="6" spans="1:14" s="5" customFormat="1" x14ac:dyDescent="0.25">
      <c r="B6" s="48"/>
      <c r="C6" s="48"/>
      <c r="D6" s="48"/>
      <c r="E6" s="48"/>
      <c r="F6" s="48"/>
      <c r="G6" s="48"/>
      <c r="H6" s="48" t="s">
        <v>3</v>
      </c>
      <c r="I6" s="48"/>
      <c r="J6" s="48"/>
      <c r="K6" s="48"/>
      <c r="L6" s="48"/>
      <c r="M6" s="48"/>
      <c r="N6" s="48"/>
    </row>
    <row r="7" spans="1:14" s="5" customFormat="1" x14ac:dyDescent="0.25">
      <c r="B7" s="48"/>
      <c r="C7" s="48"/>
      <c r="D7" s="48"/>
      <c r="E7" s="48"/>
      <c r="F7" s="48"/>
      <c r="G7" s="48"/>
      <c r="H7" s="48" t="s">
        <v>7</v>
      </c>
      <c r="I7" s="48"/>
      <c r="J7" s="48"/>
      <c r="K7" s="48"/>
      <c r="L7" s="48"/>
      <c r="M7" s="48"/>
      <c r="N7" s="48"/>
    </row>
    <row r="8" spans="1:14" s="5" customFormat="1" ht="15.75" thickBot="1" x14ac:dyDescent="0.3">
      <c r="B8" s="49" t="s">
        <v>42</v>
      </c>
      <c r="C8" s="49" t="s">
        <v>43</v>
      </c>
      <c r="D8" s="49" t="s">
        <v>44</v>
      </c>
      <c r="E8" s="49" t="s">
        <v>45</v>
      </c>
      <c r="F8" s="49" t="s">
        <v>46</v>
      </c>
      <c r="G8" s="49" t="s">
        <v>47</v>
      </c>
      <c r="H8" s="49" t="s">
        <v>48</v>
      </c>
      <c r="I8" s="49" t="s">
        <v>49</v>
      </c>
      <c r="J8" s="49" t="s">
        <v>50</v>
      </c>
      <c r="K8" s="49" t="s">
        <v>51</v>
      </c>
      <c r="L8" s="49" t="s">
        <v>52</v>
      </c>
      <c r="M8" s="49" t="s">
        <v>53</v>
      </c>
      <c r="N8" s="49" t="s">
        <v>4</v>
      </c>
    </row>
    <row r="9" spans="1:14" hidden="1" outlineLevel="1" x14ac:dyDescent="0.25">
      <c r="B9" s="55" t="s">
        <v>1</v>
      </c>
      <c r="C9" s="55" t="s">
        <v>1</v>
      </c>
      <c r="D9" s="55" t="s">
        <v>1</v>
      </c>
      <c r="E9" s="55" t="s">
        <v>1</v>
      </c>
      <c r="F9" s="55" t="s">
        <v>1</v>
      </c>
      <c r="G9" s="55" t="s">
        <v>1</v>
      </c>
      <c r="H9" s="55" t="s">
        <v>1</v>
      </c>
      <c r="I9" s="55" t="s">
        <v>1</v>
      </c>
      <c r="J9" s="55" t="s">
        <v>1</v>
      </c>
      <c r="K9" s="55" t="s">
        <v>1</v>
      </c>
      <c r="L9" s="55" t="s">
        <v>1</v>
      </c>
      <c r="M9" s="55" t="s">
        <v>1</v>
      </c>
      <c r="N9" s="55" t="s">
        <v>1</v>
      </c>
    </row>
    <row r="10" spans="1:14" hidden="1" outlineLevel="1" x14ac:dyDescent="0.25">
      <c r="B10" s="27" t="s">
        <v>2</v>
      </c>
      <c r="C10" s="27" t="s">
        <v>2</v>
      </c>
      <c r="D10" s="27" t="s">
        <v>2</v>
      </c>
      <c r="E10" s="27" t="s">
        <v>2</v>
      </c>
      <c r="F10" s="27" t="s">
        <v>2</v>
      </c>
      <c r="G10" s="27" t="s">
        <v>2</v>
      </c>
      <c r="H10" s="27" t="s">
        <v>2</v>
      </c>
      <c r="I10" s="27" t="s">
        <v>2</v>
      </c>
      <c r="J10" s="27" t="s">
        <v>2</v>
      </c>
      <c r="K10" s="27" t="s">
        <v>2</v>
      </c>
      <c r="L10" s="27" t="s">
        <v>2</v>
      </c>
      <c r="M10" s="27" t="s">
        <v>2</v>
      </c>
      <c r="N10" s="27" t="s">
        <v>2</v>
      </c>
    </row>
    <row r="11" spans="1:14" hidden="1" outlineLevel="1" x14ac:dyDescent="0.25">
      <c r="B11" s="29" t="s">
        <v>5</v>
      </c>
      <c r="C11" s="29" t="s">
        <v>5</v>
      </c>
      <c r="D11" s="29" t="s">
        <v>5</v>
      </c>
      <c r="E11" s="29" t="s">
        <v>5</v>
      </c>
      <c r="F11" s="29" t="s">
        <v>5</v>
      </c>
      <c r="G11" s="29" t="s">
        <v>5</v>
      </c>
      <c r="H11" s="29" t="s">
        <v>5</v>
      </c>
      <c r="I11" s="29" t="s">
        <v>5</v>
      </c>
      <c r="J11" s="29" t="s">
        <v>5</v>
      </c>
      <c r="K11" s="29" t="s">
        <v>5</v>
      </c>
      <c r="L11" s="29" t="s">
        <v>5</v>
      </c>
      <c r="M11" s="29" t="s">
        <v>5</v>
      </c>
      <c r="N11" s="29" t="s">
        <v>5</v>
      </c>
    </row>
    <row r="12" spans="1:14" hidden="1" outlineLevel="1" x14ac:dyDescent="0.25">
      <c r="B12" s="29" t="s">
        <v>6</v>
      </c>
      <c r="C12" s="29" t="s">
        <v>6</v>
      </c>
      <c r="D12" s="29" t="s">
        <v>6</v>
      </c>
      <c r="E12" s="29" t="s">
        <v>6</v>
      </c>
      <c r="F12" s="29" t="s">
        <v>6</v>
      </c>
      <c r="G12" s="29" t="s">
        <v>6</v>
      </c>
      <c r="H12" s="29" t="s">
        <v>6</v>
      </c>
      <c r="I12" s="29" t="s">
        <v>6</v>
      </c>
      <c r="J12" s="29" t="s">
        <v>6</v>
      </c>
      <c r="K12" s="29" t="s">
        <v>6</v>
      </c>
      <c r="L12" s="29" t="s">
        <v>6</v>
      </c>
      <c r="M12" s="29" t="s">
        <v>6</v>
      </c>
      <c r="N12" s="29" t="s">
        <v>6</v>
      </c>
    </row>
    <row r="13" spans="1:14" hidden="1" outlineLevel="1" x14ac:dyDescent="0.25">
      <c r="B13" s="29" t="s">
        <v>0</v>
      </c>
      <c r="C13" s="29" t="s">
        <v>0</v>
      </c>
      <c r="D13" s="29" t="s">
        <v>0</v>
      </c>
      <c r="E13" s="29" t="s">
        <v>0</v>
      </c>
      <c r="F13" s="29" t="s">
        <v>0</v>
      </c>
      <c r="G13" s="29" t="s">
        <v>0</v>
      </c>
      <c r="H13" s="29" t="s">
        <v>0</v>
      </c>
      <c r="I13" s="29" t="s">
        <v>0</v>
      </c>
      <c r="J13" s="29" t="s">
        <v>0</v>
      </c>
      <c r="K13" s="29" t="s">
        <v>0</v>
      </c>
      <c r="L13" s="29" t="s">
        <v>0</v>
      </c>
      <c r="M13" s="29" t="s">
        <v>0</v>
      </c>
      <c r="N13" s="29" t="s">
        <v>0</v>
      </c>
    </row>
    <row r="14" spans="1:14" outlineLevel="1" x14ac:dyDescent="0.25">
      <c r="A14" s="5" t="s">
        <v>75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4" outlineLevel="1" x14ac:dyDescent="0.25">
      <c r="A15" s="5" t="s">
        <v>76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4" outlineLevel="1" x14ac:dyDescent="0.25">
      <c r="A16" s="5" t="s">
        <v>77</v>
      </c>
      <c r="B16" s="17">
        <v>50306.989999999991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-60000</v>
      </c>
      <c r="J16" s="17">
        <v>0</v>
      </c>
      <c r="K16" s="17">
        <v>60000</v>
      </c>
      <c r="L16" s="17">
        <v>0</v>
      </c>
      <c r="M16" s="17">
        <v>0</v>
      </c>
      <c r="N16" s="17">
        <v>50306.989999999991</v>
      </c>
    </row>
    <row r="17" spans="1:15" outlineLevel="1" x14ac:dyDescent="0.25">
      <c r="A17" s="14" t="s">
        <v>78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</row>
    <row r="18" spans="1:15" outlineLevel="1" x14ac:dyDescent="0.25">
      <c r="A18" s="14" t="s">
        <v>79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</row>
    <row r="19" spans="1:15" outlineLevel="1" x14ac:dyDescent="0.25">
      <c r="A19" s="14" t="s">
        <v>80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</row>
    <row r="20" spans="1:15" outlineLevel="1" x14ac:dyDescent="0.25">
      <c r="A20" s="14" t="s">
        <v>81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</row>
    <row r="21" spans="1:15" outlineLevel="1" x14ac:dyDescent="0.25">
      <c r="A21" s="14" t="s">
        <v>82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</row>
    <row r="22" spans="1:15" outlineLevel="1" x14ac:dyDescent="0.25">
      <c r="A22" s="104" t="s">
        <v>83</v>
      </c>
      <c r="B22" s="105">
        <v>440154.33999999997</v>
      </c>
      <c r="C22" s="105">
        <v>503229.33999999997</v>
      </c>
      <c r="D22" s="105">
        <v>203883.65</v>
      </c>
      <c r="E22" s="105">
        <v>33123.75</v>
      </c>
      <c r="F22" s="105">
        <v>94774.25</v>
      </c>
      <c r="G22" s="105">
        <v>54237.5</v>
      </c>
      <c r="H22" s="105">
        <v>217965.25</v>
      </c>
      <c r="I22" s="105">
        <v>314718.33</v>
      </c>
      <c r="J22" s="105">
        <v>173752.35</v>
      </c>
      <c r="K22" s="105">
        <v>232054.35</v>
      </c>
      <c r="L22" s="105">
        <v>992283.79</v>
      </c>
      <c r="M22" s="105">
        <v>950121.7</v>
      </c>
      <c r="N22" s="105">
        <v>4210298.5999999996</v>
      </c>
      <c r="O22" s="106"/>
    </row>
    <row r="23" spans="1:15" outlineLevel="1" x14ac:dyDescent="0.25">
      <c r="A23" s="104" t="s">
        <v>84</v>
      </c>
      <c r="B23" s="105">
        <v>0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6"/>
    </row>
    <row r="24" spans="1:15" outlineLevel="1" x14ac:dyDescent="0.25">
      <c r="A24" s="104" t="s">
        <v>85</v>
      </c>
      <c r="B24" s="105">
        <v>0</v>
      </c>
      <c r="C24" s="105">
        <v>17178.169999999998</v>
      </c>
      <c r="D24" s="105">
        <v>90247.91</v>
      </c>
      <c r="E24" s="105">
        <v>4950.1900000000005</v>
      </c>
      <c r="F24" s="105">
        <v>8732.43</v>
      </c>
      <c r="G24" s="105">
        <v>31274.079999999998</v>
      </c>
      <c r="H24" s="105">
        <v>26334.51</v>
      </c>
      <c r="I24" s="105">
        <v>294449.74</v>
      </c>
      <c r="J24" s="105">
        <v>14829.07</v>
      </c>
      <c r="K24" s="105">
        <v>3428.0899999999883</v>
      </c>
      <c r="L24" s="105">
        <v>68813.73000000001</v>
      </c>
      <c r="M24" s="105">
        <v>32332.57</v>
      </c>
      <c r="N24" s="105">
        <v>592570.49</v>
      </c>
      <c r="O24" s="106"/>
    </row>
    <row r="25" spans="1:15" outlineLevel="1" x14ac:dyDescent="0.25">
      <c r="A25" s="104" t="s">
        <v>86</v>
      </c>
      <c r="B25" s="105">
        <v>0</v>
      </c>
      <c r="C25" s="105">
        <v>96219.99</v>
      </c>
      <c r="D25" s="105">
        <v>0</v>
      </c>
      <c r="E25" s="105">
        <v>0</v>
      </c>
      <c r="F25" s="105">
        <v>6289.25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102509.24</v>
      </c>
      <c r="O25" s="106"/>
    </row>
    <row r="26" spans="1:15" outlineLevel="1" x14ac:dyDescent="0.25">
      <c r="A26" s="104" t="s">
        <v>87</v>
      </c>
      <c r="B26" s="105">
        <v>0</v>
      </c>
      <c r="C26" s="105">
        <v>0</v>
      </c>
      <c r="D26" s="105">
        <v>0</v>
      </c>
      <c r="E26" s="105">
        <v>0</v>
      </c>
      <c r="F26" s="105">
        <v>46210.75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46210.75</v>
      </c>
      <c r="O26" s="106"/>
    </row>
    <row r="27" spans="1:15" outlineLevel="1" x14ac:dyDescent="0.25">
      <c r="A27" s="104" t="s">
        <v>88</v>
      </c>
      <c r="B27" s="105">
        <v>-11003.959999999997</v>
      </c>
      <c r="C27" s="105">
        <v>-11760.33</v>
      </c>
      <c r="D27" s="105">
        <v>-7353.4400000000005</v>
      </c>
      <c r="E27" s="105">
        <v>-951.95999999999992</v>
      </c>
      <c r="F27" s="105">
        <v>-2587.9299999999998</v>
      </c>
      <c r="G27" s="105">
        <v>-2137.88</v>
      </c>
      <c r="H27" s="105">
        <v>-6103.1100000000006</v>
      </c>
      <c r="I27" s="105">
        <v>-15229.56</v>
      </c>
      <c r="J27" s="105">
        <v>-4703.42</v>
      </c>
      <c r="K27" s="105">
        <v>-5262.25</v>
      </c>
      <c r="L27" s="105">
        <v>-25902.75</v>
      </c>
      <c r="M27" s="105">
        <v>-20395.16</v>
      </c>
      <c r="N27" s="105">
        <v>-113391.75</v>
      </c>
      <c r="O27" s="106"/>
    </row>
    <row r="28" spans="1:15" outlineLevel="1" x14ac:dyDescent="0.25">
      <c r="A28" s="104" t="s">
        <v>89</v>
      </c>
      <c r="B28" s="105">
        <v>0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6"/>
    </row>
    <row r="29" spans="1:15" outlineLevel="1" x14ac:dyDescent="0.25">
      <c r="A29" s="104" t="s">
        <v>90</v>
      </c>
      <c r="B29" s="105">
        <v>0</v>
      </c>
      <c r="C29" s="105">
        <v>0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6"/>
    </row>
    <row r="30" spans="1:15" outlineLevel="1" x14ac:dyDescent="0.25">
      <c r="A30" s="104" t="s">
        <v>91</v>
      </c>
      <c r="B30" s="105">
        <v>0</v>
      </c>
      <c r="C30" s="105">
        <v>0</v>
      </c>
      <c r="D30" s="105">
        <v>0</v>
      </c>
      <c r="E30" s="105"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  <c r="N30" s="105">
        <v>0</v>
      </c>
      <c r="O30" s="106"/>
    </row>
    <row r="31" spans="1:15" outlineLevel="1" x14ac:dyDescent="0.25">
      <c r="A31" s="107" t="s">
        <v>92</v>
      </c>
      <c r="B31" s="105">
        <v>429150.37999999995</v>
      </c>
      <c r="C31" s="105">
        <v>604867.17000000004</v>
      </c>
      <c r="D31" s="105">
        <v>286778.12</v>
      </c>
      <c r="E31" s="105">
        <v>37121.980000000003</v>
      </c>
      <c r="F31" s="105">
        <v>153418.75</v>
      </c>
      <c r="G31" s="105">
        <v>83373.7</v>
      </c>
      <c r="H31" s="105">
        <v>238196.65000000002</v>
      </c>
      <c r="I31" s="105">
        <v>593938.51</v>
      </c>
      <c r="J31" s="105">
        <v>183878</v>
      </c>
      <c r="K31" s="105">
        <v>230220.19</v>
      </c>
      <c r="L31" s="105">
        <v>1035194.77</v>
      </c>
      <c r="M31" s="105">
        <v>962059.10999999987</v>
      </c>
      <c r="N31" s="105">
        <v>4838197.33</v>
      </c>
      <c r="O31" s="106"/>
    </row>
    <row r="32" spans="1:15" outlineLevel="1" x14ac:dyDescent="0.25">
      <c r="A32" s="107" t="s">
        <v>93</v>
      </c>
      <c r="B32" s="105">
        <v>0</v>
      </c>
      <c r="C32" s="105">
        <v>1113.8399999999999</v>
      </c>
      <c r="D32" s="105">
        <v>1383.85</v>
      </c>
      <c r="E32" s="105">
        <v>1148.9100000000001</v>
      </c>
      <c r="F32" s="105">
        <v>1125.6300000000001</v>
      </c>
      <c r="G32" s="105">
        <v>1193.57</v>
      </c>
      <c r="H32" s="105">
        <v>978.29999999999984</v>
      </c>
      <c r="I32" s="105">
        <v>1121.02</v>
      </c>
      <c r="J32" s="105">
        <v>1155.8</v>
      </c>
      <c r="K32" s="105">
        <v>1176.26</v>
      </c>
      <c r="L32" s="105">
        <v>645.62</v>
      </c>
      <c r="M32" s="105">
        <v>852.65000000000009</v>
      </c>
      <c r="N32" s="105">
        <v>11895.45</v>
      </c>
      <c r="O32" s="106"/>
    </row>
    <row r="33" spans="1:15" outlineLevel="1" x14ac:dyDescent="0.25">
      <c r="A33" s="104" t="s">
        <v>94</v>
      </c>
      <c r="B33" s="105">
        <v>0</v>
      </c>
      <c r="C33" s="105">
        <v>0</v>
      </c>
      <c r="D33" s="105">
        <v>0</v>
      </c>
      <c r="E33" s="105">
        <v>0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5">
        <v>0</v>
      </c>
      <c r="L33" s="105">
        <v>0</v>
      </c>
      <c r="M33" s="105">
        <v>0</v>
      </c>
      <c r="N33" s="105">
        <v>0</v>
      </c>
      <c r="O33" s="106"/>
    </row>
    <row r="34" spans="1:15" outlineLevel="1" x14ac:dyDescent="0.25">
      <c r="A34" s="104" t="s">
        <v>95</v>
      </c>
      <c r="B34" s="105">
        <v>0</v>
      </c>
      <c r="C34" s="105">
        <v>0</v>
      </c>
      <c r="D34" s="105">
        <v>0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5">
        <v>0</v>
      </c>
      <c r="M34" s="105">
        <v>0</v>
      </c>
      <c r="N34" s="105">
        <v>0</v>
      </c>
      <c r="O34" s="106"/>
    </row>
    <row r="35" spans="1:15" outlineLevel="1" x14ac:dyDescent="0.25">
      <c r="A35" s="104" t="s">
        <v>96</v>
      </c>
      <c r="B35" s="105">
        <v>0</v>
      </c>
      <c r="C35" s="105">
        <v>0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6"/>
    </row>
    <row r="36" spans="1:15" outlineLevel="1" x14ac:dyDescent="0.25">
      <c r="A36" s="104" t="s">
        <v>97</v>
      </c>
      <c r="B36" s="105">
        <v>0</v>
      </c>
      <c r="C36" s="105">
        <v>0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5">
        <v>0</v>
      </c>
      <c r="O36" s="106"/>
    </row>
    <row r="37" spans="1:15" outlineLevel="1" x14ac:dyDescent="0.25">
      <c r="A37" s="104" t="s">
        <v>98</v>
      </c>
      <c r="B37" s="105">
        <v>1681286.8</v>
      </c>
      <c r="C37" s="105">
        <v>372333.35</v>
      </c>
      <c r="D37" s="105">
        <v>831684.7</v>
      </c>
      <c r="E37" s="105">
        <v>421392.65</v>
      </c>
      <c r="F37" s="105">
        <v>315858.59999999998</v>
      </c>
      <c r="G37" s="105">
        <v>140363.1</v>
      </c>
      <c r="H37" s="105">
        <v>549669.6</v>
      </c>
      <c r="I37" s="105">
        <v>301281.7</v>
      </c>
      <c r="J37" s="105">
        <v>170817.7</v>
      </c>
      <c r="K37" s="105">
        <v>153019.6</v>
      </c>
      <c r="L37" s="105">
        <v>6153.7999999999993</v>
      </c>
      <c r="M37" s="105">
        <v>28645.7</v>
      </c>
      <c r="N37" s="105">
        <v>4972507.3</v>
      </c>
      <c r="O37" s="106"/>
    </row>
    <row r="38" spans="1:15" outlineLevel="1" x14ac:dyDescent="0.25">
      <c r="A38" s="104" t="s">
        <v>99</v>
      </c>
      <c r="B38" s="105">
        <v>0</v>
      </c>
      <c r="C38" s="105">
        <v>0</v>
      </c>
      <c r="D38" s="105">
        <v>490</v>
      </c>
      <c r="E38" s="105">
        <v>500</v>
      </c>
      <c r="F38" s="105">
        <v>1190</v>
      </c>
      <c r="G38" s="105">
        <v>0</v>
      </c>
      <c r="H38" s="105">
        <v>140</v>
      </c>
      <c r="I38" s="105">
        <v>0</v>
      </c>
      <c r="J38" s="105">
        <v>1500</v>
      </c>
      <c r="K38" s="105">
        <v>0</v>
      </c>
      <c r="L38" s="105">
        <v>0</v>
      </c>
      <c r="M38" s="105">
        <v>0</v>
      </c>
      <c r="N38" s="105">
        <v>3820</v>
      </c>
      <c r="O38" s="106"/>
    </row>
    <row r="39" spans="1:15" outlineLevel="1" x14ac:dyDescent="0.25">
      <c r="A39" s="104" t="s">
        <v>100</v>
      </c>
      <c r="B39" s="105">
        <v>0</v>
      </c>
      <c r="C39" s="105">
        <v>0</v>
      </c>
      <c r="D39" s="105">
        <v>0</v>
      </c>
      <c r="E39" s="105">
        <v>0</v>
      </c>
      <c r="F39" s="105">
        <v>0</v>
      </c>
      <c r="G39" s="105">
        <v>0</v>
      </c>
      <c r="H39" s="105">
        <v>0</v>
      </c>
      <c r="I39" s="105">
        <v>0</v>
      </c>
      <c r="J39" s="105">
        <v>18750</v>
      </c>
      <c r="K39" s="105">
        <v>12550</v>
      </c>
      <c r="L39" s="105">
        <v>12850</v>
      </c>
      <c r="M39" s="105">
        <v>3850</v>
      </c>
      <c r="N39" s="105">
        <v>48000</v>
      </c>
      <c r="O39" s="106"/>
    </row>
    <row r="40" spans="1:15" outlineLevel="1" x14ac:dyDescent="0.25">
      <c r="A40" s="104" t="s">
        <v>101</v>
      </c>
      <c r="B40" s="105">
        <v>0</v>
      </c>
      <c r="C40" s="105">
        <v>0</v>
      </c>
      <c r="D40" s="105">
        <v>0</v>
      </c>
      <c r="E40" s="105">
        <v>0</v>
      </c>
      <c r="F40" s="105">
        <v>0</v>
      </c>
      <c r="G40" s="105">
        <v>0</v>
      </c>
      <c r="H40" s="105">
        <v>0</v>
      </c>
      <c r="I40" s="105">
        <v>0</v>
      </c>
      <c r="J40" s="105">
        <v>0</v>
      </c>
      <c r="K40" s="105">
        <v>0</v>
      </c>
      <c r="L40" s="105">
        <v>0</v>
      </c>
      <c r="M40" s="105">
        <v>0</v>
      </c>
      <c r="N40" s="105">
        <v>0</v>
      </c>
      <c r="O40" s="106"/>
    </row>
    <row r="41" spans="1:15" outlineLevel="1" x14ac:dyDescent="0.25">
      <c r="A41" s="104" t="s">
        <v>102</v>
      </c>
      <c r="B41" s="105">
        <v>0</v>
      </c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6"/>
    </row>
    <row r="42" spans="1:15" outlineLevel="1" x14ac:dyDescent="0.25">
      <c r="A42" s="104" t="s">
        <v>103</v>
      </c>
      <c r="B42" s="105">
        <v>0</v>
      </c>
      <c r="C42" s="105">
        <v>0</v>
      </c>
      <c r="D42" s="105">
        <v>0</v>
      </c>
      <c r="E42" s="105">
        <v>0</v>
      </c>
      <c r="F42" s="105">
        <v>0</v>
      </c>
      <c r="G42" s="105">
        <v>0</v>
      </c>
      <c r="H42" s="105">
        <v>0</v>
      </c>
      <c r="I42" s="105">
        <v>0</v>
      </c>
      <c r="J42" s="105">
        <v>0</v>
      </c>
      <c r="K42" s="105">
        <v>0</v>
      </c>
      <c r="L42" s="105">
        <v>0</v>
      </c>
      <c r="M42" s="105">
        <v>0</v>
      </c>
      <c r="N42" s="105">
        <v>0</v>
      </c>
      <c r="O42" s="106"/>
    </row>
    <row r="43" spans="1:15" outlineLevel="1" x14ac:dyDescent="0.25">
      <c r="A43" s="104" t="s">
        <v>104</v>
      </c>
      <c r="B43" s="105">
        <v>0</v>
      </c>
      <c r="C43" s="105">
        <v>0</v>
      </c>
      <c r="D43" s="105">
        <v>0</v>
      </c>
      <c r="E43" s="105">
        <v>0</v>
      </c>
      <c r="F43" s="105">
        <v>0</v>
      </c>
      <c r="G43" s="105">
        <v>0</v>
      </c>
      <c r="H43" s="105">
        <v>0</v>
      </c>
      <c r="I43" s="105">
        <v>0</v>
      </c>
      <c r="J43" s="105">
        <v>0</v>
      </c>
      <c r="K43" s="105">
        <v>0</v>
      </c>
      <c r="L43" s="105">
        <v>0</v>
      </c>
      <c r="M43" s="105">
        <v>0</v>
      </c>
      <c r="N43" s="105">
        <v>0</v>
      </c>
      <c r="O43" s="106"/>
    </row>
    <row r="44" spans="1:15" outlineLevel="1" x14ac:dyDescent="0.25">
      <c r="A44" s="104" t="s">
        <v>105</v>
      </c>
      <c r="B44" s="105">
        <v>0</v>
      </c>
      <c r="C44" s="105">
        <v>0</v>
      </c>
      <c r="D44" s="105">
        <v>0</v>
      </c>
      <c r="E44" s="105">
        <v>0</v>
      </c>
      <c r="F44" s="105">
        <v>0</v>
      </c>
      <c r="G44" s="105">
        <v>0</v>
      </c>
      <c r="H44" s="105">
        <v>0</v>
      </c>
      <c r="I44" s="105">
        <v>0</v>
      </c>
      <c r="J44" s="105">
        <v>0</v>
      </c>
      <c r="K44" s="105">
        <v>0</v>
      </c>
      <c r="L44" s="105">
        <v>0</v>
      </c>
      <c r="M44" s="105">
        <v>0</v>
      </c>
      <c r="N44" s="105">
        <v>0</v>
      </c>
      <c r="O44" s="106"/>
    </row>
    <row r="45" spans="1:15" outlineLevel="1" x14ac:dyDescent="0.25">
      <c r="A45" s="104" t="s">
        <v>106</v>
      </c>
      <c r="B45" s="105">
        <v>0</v>
      </c>
      <c r="C45" s="105">
        <v>686.64</v>
      </c>
      <c r="D45" s="105">
        <v>0</v>
      </c>
      <c r="E45" s="105">
        <v>525031</v>
      </c>
      <c r="F45" s="105">
        <v>0</v>
      </c>
      <c r="G45" s="105">
        <v>0</v>
      </c>
      <c r="H45" s="105">
        <v>223</v>
      </c>
      <c r="I45" s="105">
        <v>3</v>
      </c>
      <c r="J45" s="105">
        <v>0</v>
      </c>
      <c r="K45" s="105">
        <v>0</v>
      </c>
      <c r="L45" s="105">
        <v>0</v>
      </c>
      <c r="M45" s="105">
        <v>525000</v>
      </c>
      <c r="N45" s="105">
        <v>1050943.6399999999</v>
      </c>
      <c r="O45" s="106"/>
    </row>
    <row r="46" spans="1:15" outlineLevel="1" x14ac:dyDescent="0.25">
      <c r="A46" s="104" t="s">
        <v>107</v>
      </c>
      <c r="B46" s="105">
        <v>0</v>
      </c>
      <c r="C46" s="105">
        <v>0</v>
      </c>
      <c r="D46" s="105">
        <v>0</v>
      </c>
      <c r="E46" s="105">
        <v>0</v>
      </c>
      <c r="F46" s="105">
        <v>0</v>
      </c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05">
        <v>0</v>
      </c>
      <c r="M46" s="105">
        <v>0</v>
      </c>
      <c r="N46" s="105">
        <v>0</v>
      </c>
      <c r="O46" s="106"/>
    </row>
    <row r="47" spans="1:15" outlineLevel="1" x14ac:dyDescent="0.25">
      <c r="A47" s="104" t="s">
        <v>108</v>
      </c>
      <c r="B47" s="105">
        <v>0</v>
      </c>
      <c r="C47" s="105">
        <v>0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05">
        <v>0</v>
      </c>
      <c r="L47" s="105">
        <v>0</v>
      </c>
      <c r="M47" s="105">
        <v>0</v>
      </c>
      <c r="N47" s="105">
        <v>0</v>
      </c>
      <c r="O47" s="106"/>
    </row>
    <row r="48" spans="1:15" outlineLevel="1" x14ac:dyDescent="0.25">
      <c r="A48" s="104" t="s">
        <v>109</v>
      </c>
      <c r="B48" s="105">
        <v>0</v>
      </c>
      <c r="C48" s="105">
        <v>0</v>
      </c>
      <c r="D48" s="105">
        <v>0</v>
      </c>
      <c r="E48" s="105">
        <v>0</v>
      </c>
      <c r="F48" s="105">
        <v>0</v>
      </c>
      <c r="G48" s="105">
        <v>0</v>
      </c>
      <c r="H48" s="105">
        <v>0</v>
      </c>
      <c r="I48" s="105">
        <v>0</v>
      </c>
      <c r="J48" s="105">
        <v>0</v>
      </c>
      <c r="K48" s="105">
        <v>0</v>
      </c>
      <c r="L48" s="105">
        <v>0</v>
      </c>
      <c r="M48" s="105">
        <v>0</v>
      </c>
      <c r="N48" s="105">
        <v>0</v>
      </c>
      <c r="O48" s="106"/>
    </row>
    <row r="49" spans="1:15" outlineLevel="1" x14ac:dyDescent="0.25">
      <c r="A49" s="104" t="s">
        <v>110</v>
      </c>
      <c r="B49" s="105">
        <v>0</v>
      </c>
      <c r="C49" s="105">
        <v>0</v>
      </c>
      <c r="D49" s="105">
        <v>0</v>
      </c>
      <c r="E49" s="105">
        <v>0</v>
      </c>
      <c r="F49" s="105">
        <v>0</v>
      </c>
      <c r="G49" s="105">
        <v>0</v>
      </c>
      <c r="H49" s="105">
        <v>0</v>
      </c>
      <c r="I49" s="105">
        <v>0</v>
      </c>
      <c r="J49" s="105">
        <v>0</v>
      </c>
      <c r="K49" s="105">
        <v>0</v>
      </c>
      <c r="L49" s="105">
        <v>0</v>
      </c>
      <c r="M49" s="105">
        <v>0</v>
      </c>
      <c r="N49" s="105">
        <v>0</v>
      </c>
      <c r="O49" s="106"/>
    </row>
    <row r="50" spans="1:15" outlineLevel="1" x14ac:dyDescent="0.25">
      <c r="A50" s="104" t="s">
        <v>111</v>
      </c>
      <c r="B50" s="105">
        <v>0</v>
      </c>
      <c r="C50" s="105">
        <v>0</v>
      </c>
      <c r="D50" s="105">
        <v>0</v>
      </c>
      <c r="E50" s="105">
        <v>0</v>
      </c>
      <c r="F50" s="105">
        <v>0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6"/>
    </row>
    <row r="51" spans="1:15" outlineLevel="1" x14ac:dyDescent="0.25">
      <c r="A51" s="104" t="s">
        <v>112</v>
      </c>
      <c r="B51" s="105">
        <v>0</v>
      </c>
      <c r="C51" s="105">
        <v>0</v>
      </c>
      <c r="D51" s="105">
        <v>0</v>
      </c>
      <c r="E51" s="105">
        <v>0</v>
      </c>
      <c r="F51" s="105">
        <v>0</v>
      </c>
      <c r="G51" s="105">
        <v>0</v>
      </c>
      <c r="H51" s="105">
        <v>0</v>
      </c>
      <c r="I51" s="105">
        <v>0</v>
      </c>
      <c r="J51" s="105">
        <v>0</v>
      </c>
      <c r="K51" s="105">
        <v>0</v>
      </c>
      <c r="L51" s="105">
        <v>0</v>
      </c>
      <c r="M51" s="105">
        <v>0</v>
      </c>
      <c r="N51" s="105">
        <v>0</v>
      </c>
      <c r="O51" s="106"/>
    </row>
    <row r="52" spans="1:15" outlineLevel="1" x14ac:dyDescent="0.25">
      <c r="A52" s="104" t="s">
        <v>113</v>
      </c>
      <c r="B52" s="105">
        <v>0</v>
      </c>
      <c r="C52" s="105">
        <v>0</v>
      </c>
      <c r="D52" s="105">
        <v>0</v>
      </c>
      <c r="E52" s="105">
        <v>0</v>
      </c>
      <c r="F52" s="105">
        <v>0</v>
      </c>
      <c r="G52" s="105">
        <v>0</v>
      </c>
      <c r="H52" s="105">
        <v>0</v>
      </c>
      <c r="I52" s="105">
        <v>0</v>
      </c>
      <c r="J52" s="105">
        <v>0</v>
      </c>
      <c r="K52" s="105">
        <v>0</v>
      </c>
      <c r="L52" s="105">
        <v>0</v>
      </c>
      <c r="M52" s="105">
        <v>0</v>
      </c>
      <c r="N52" s="105">
        <v>0</v>
      </c>
      <c r="O52" s="106"/>
    </row>
    <row r="53" spans="1:15" outlineLevel="1" x14ac:dyDescent="0.25">
      <c r="A53" s="104" t="s">
        <v>114</v>
      </c>
      <c r="B53" s="105">
        <v>-118337.43</v>
      </c>
      <c r="C53" s="105">
        <v>-27925.399999999998</v>
      </c>
      <c r="D53" s="105">
        <v>-61325.729999999996</v>
      </c>
      <c r="E53" s="105">
        <v>-68515.820000000007</v>
      </c>
      <c r="F53" s="105">
        <v>-56918.99</v>
      </c>
      <c r="G53" s="105">
        <v>-10773.13</v>
      </c>
      <c r="H53" s="105">
        <v>-40914.44</v>
      </c>
      <c r="I53" s="105">
        <v>-22600.32</v>
      </c>
      <c r="J53" s="105">
        <v>-15411.539999999999</v>
      </c>
      <c r="K53" s="105">
        <v>-13880.169999999998</v>
      </c>
      <c r="L53" s="105">
        <v>-4342.0899999999992</v>
      </c>
      <c r="M53" s="105">
        <v>-41134.550000000003</v>
      </c>
      <c r="N53" s="105">
        <v>-482079.61</v>
      </c>
      <c r="O53" s="106"/>
    </row>
    <row r="54" spans="1:15" outlineLevel="1" x14ac:dyDescent="0.25">
      <c r="A54" s="104" t="s">
        <v>115</v>
      </c>
      <c r="B54" s="105">
        <v>0</v>
      </c>
      <c r="C54" s="105">
        <v>0</v>
      </c>
      <c r="D54" s="105">
        <v>0</v>
      </c>
      <c r="E54" s="105">
        <v>0</v>
      </c>
      <c r="F54" s="105">
        <v>0</v>
      </c>
      <c r="G54" s="105">
        <v>0</v>
      </c>
      <c r="H54" s="105">
        <v>0</v>
      </c>
      <c r="I54" s="105">
        <v>0</v>
      </c>
      <c r="J54" s="105">
        <v>0</v>
      </c>
      <c r="K54" s="105">
        <v>0</v>
      </c>
      <c r="L54" s="105">
        <v>0</v>
      </c>
      <c r="M54" s="105">
        <v>0</v>
      </c>
      <c r="N54" s="105">
        <v>0</v>
      </c>
      <c r="O54" s="106"/>
    </row>
    <row r="55" spans="1:15" outlineLevel="1" x14ac:dyDescent="0.25">
      <c r="A55" s="104" t="s">
        <v>116</v>
      </c>
      <c r="B55" s="105">
        <v>0</v>
      </c>
      <c r="C55" s="105">
        <v>0</v>
      </c>
      <c r="D55" s="105">
        <v>0</v>
      </c>
      <c r="E55" s="105">
        <v>0</v>
      </c>
      <c r="F55" s="105">
        <v>0</v>
      </c>
      <c r="G55" s="105">
        <v>0</v>
      </c>
      <c r="H55" s="105">
        <v>0</v>
      </c>
      <c r="I55" s="105">
        <v>0</v>
      </c>
      <c r="J55" s="105">
        <v>0</v>
      </c>
      <c r="K55" s="105">
        <v>0</v>
      </c>
      <c r="L55" s="105">
        <v>0</v>
      </c>
      <c r="M55" s="105">
        <v>0</v>
      </c>
      <c r="N55" s="105">
        <v>0</v>
      </c>
      <c r="O55" s="106"/>
    </row>
    <row r="56" spans="1:15" outlineLevel="1" x14ac:dyDescent="0.25">
      <c r="A56" s="104" t="s">
        <v>117</v>
      </c>
      <c r="B56" s="105">
        <v>9247.75</v>
      </c>
      <c r="C56" s="105">
        <v>25913.79</v>
      </c>
      <c r="D56" s="105">
        <v>43907.15</v>
      </c>
      <c r="E56" s="105">
        <v>31873.22</v>
      </c>
      <c r="F56" s="105">
        <v>496079.75</v>
      </c>
      <c r="G56" s="105">
        <v>13538.8</v>
      </c>
      <c r="H56" s="105">
        <v>34459.4</v>
      </c>
      <c r="I56" s="105">
        <v>21576.2</v>
      </c>
      <c r="J56" s="105">
        <v>29096.95</v>
      </c>
      <c r="K56" s="105">
        <v>32718.399999999998</v>
      </c>
      <c r="L56" s="105">
        <v>43026.280000000028</v>
      </c>
      <c r="M56" s="105">
        <v>30140.710000000003</v>
      </c>
      <c r="N56" s="105">
        <v>811578.39999999991</v>
      </c>
      <c r="O56" s="106"/>
    </row>
    <row r="57" spans="1:15" outlineLevel="1" x14ac:dyDescent="0.25">
      <c r="A57" s="104" t="s">
        <v>118</v>
      </c>
      <c r="B57" s="105">
        <v>0</v>
      </c>
      <c r="C57" s="105">
        <v>0</v>
      </c>
      <c r="D57" s="105">
        <v>0</v>
      </c>
      <c r="E57" s="105">
        <v>0</v>
      </c>
      <c r="F57" s="105">
        <v>0</v>
      </c>
      <c r="G57" s="105">
        <v>0</v>
      </c>
      <c r="H57" s="105">
        <v>0</v>
      </c>
      <c r="I57" s="105">
        <v>0</v>
      </c>
      <c r="J57" s="105">
        <v>0</v>
      </c>
      <c r="K57" s="105">
        <v>0</v>
      </c>
      <c r="L57" s="105">
        <v>0</v>
      </c>
      <c r="M57" s="105">
        <v>0</v>
      </c>
      <c r="N57" s="105">
        <v>0</v>
      </c>
      <c r="O57" s="106"/>
    </row>
    <row r="58" spans="1:15" outlineLevel="1" x14ac:dyDescent="0.25">
      <c r="A58" s="107" t="s">
        <v>119</v>
      </c>
      <c r="B58" s="105">
        <v>1572197.12</v>
      </c>
      <c r="C58" s="105">
        <v>371008.37999999995</v>
      </c>
      <c r="D58" s="105">
        <v>814756.12</v>
      </c>
      <c r="E58" s="105">
        <v>910281.05</v>
      </c>
      <c r="F58" s="105">
        <v>756209.36</v>
      </c>
      <c r="G58" s="105">
        <v>143128.76999999999</v>
      </c>
      <c r="H58" s="105">
        <v>543577.55999999994</v>
      </c>
      <c r="I58" s="105">
        <v>300260.58</v>
      </c>
      <c r="J58" s="105">
        <v>204753.11000000002</v>
      </c>
      <c r="K58" s="105">
        <v>184407.83</v>
      </c>
      <c r="L58" s="105">
        <v>57687.990000000027</v>
      </c>
      <c r="M58" s="105">
        <v>546501.86</v>
      </c>
      <c r="N58" s="105">
        <v>6404769.7299999986</v>
      </c>
      <c r="O58" s="106"/>
    </row>
    <row r="59" spans="1:15" outlineLevel="1" x14ac:dyDescent="0.25">
      <c r="A59" s="107" t="s">
        <v>120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05">
        <v>0</v>
      </c>
      <c r="M59" s="105">
        <v>0</v>
      </c>
      <c r="N59" s="105">
        <v>0</v>
      </c>
      <c r="O59" s="106"/>
    </row>
    <row r="60" spans="1:15" outlineLevel="1" x14ac:dyDescent="0.25">
      <c r="A60" s="107" t="s">
        <v>121</v>
      </c>
      <c r="B60" s="105">
        <v>2865.6499999999996</v>
      </c>
      <c r="C60" s="105">
        <v>0</v>
      </c>
      <c r="D60" s="105">
        <v>6723.9</v>
      </c>
      <c r="E60" s="105">
        <v>15591.670000000002</v>
      </c>
      <c r="F60" s="105">
        <v>22907.759999999998</v>
      </c>
      <c r="G60" s="105">
        <v>15459.130000000001</v>
      </c>
      <c r="H60" s="105">
        <v>1953</v>
      </c>
      <c r="I60" s="105">
        <v>9755.7000000000007</v>
      </c>
      <c r="J60" s="105">
        <v>17133.260000000002</v>
      </c>
      <c r="K60" s="105">
        <v>14139.72</v>
      </c>
      <c r="L60" s="105">
        <v>21467.890000000003</v>
      </c>
      <c r="M60" s="105">
        <v>478.58000000000004</v>
      </c>
      <c r="N60" s="105">
        <v>128476.26000000002</v>
      </c>
      <c r="O60" s="106"/>
    </row>
    <row r="61" spans="1:15" outlineLevel="1" x14ac:dyDescent="0.25">
      <c r="A61" s="104" t="s">
        <v>94</v>
      </c>
      <c r="B61" s="105">
        <v>0</v>
      </c>
      <c r="C61" s="105">
        <v>0</v>
      </c>
      <c r="D61" s="105">
        <v>0</v>
      </c>
      <c r="E61" s="105">
        <v>0</v>
      </c>
      <c r="F61" s="105">
        <v>0</v>
      </c>
      <c r="G61" s="105">
        <v>0</v>
      </c>
      <c r="H61" s="105">
        <v>0</v>
      </c>
      <c r="I61" s="105">
        <v>0</v>
      </c>
      <c r="J61" s="105">
        <v>0</v>
      </c>
      <c r="K61" s="105">
        <v>0</v>
      </c>
      <c r="L61" s="105">
        <v>0</v>
      </c>
      <c r="M61" s="105">
        <v>0</v>
      </c>
      <c r="N61" s="105">
        <v>0</v>
      </c>
      <c r="O61" s="106"/>
    </row>
    <row r="62" spans="1:15" outlineLevel="1" x14ac:dyDescent="0.25">
      <c r="A62" s="104" t="s">
        <v>95</v>
      </c>
      <c r="B62" s="105">
        <v>0</v>
      </c>
      <c r="C62" s="105">
        <v>0</v>
      </c>
      <c r="D62" s="105">
        <v>0</v>
      </c>
      <c r="E62" s="105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>
        <v>0</v>
      </c>
      <c r="N62" s="105">
        <v>0</v>
      </c>
      <c r="O62" s="106"/>
    </row>
    <row r="63" spans="1:15" outlineLevel="1" x14ac:dyDescent="0.25">
      <c r="A63" s="104" t="s">
        <v>96</v>
      </c>
      <c r="B63" s="105">
        <v>0</v>
      </c>
      <c r="C63" s="105">
        <v>0</v>
      </c>
      <c r="D63" s="105">
        <v>0</v>
      </c>
      <c r="E63" s="105">
        <v>0</v>
      </c>
      <c r="F63" s="105">
        <v>0</v>
      </c>
      <c r="G63" s="105">
        <v>0</v>
      </c>
      <c r="H63" s="105">
        <v>0</v>
      </c>
      <c r="I63" s="105">
        <v>0</v>
      </c>
      <c r="J63" s="105">
        <v>0</v>
      </c>
      <c r="K63" s="105">
        <v>0</v>
      </c>
      <c r="L63" s="105">
        <v>0</v>
      </c>
      <c r="M63" s="105">
        <v>0</v>
      </c>
      <c r="N63" s="105">
        <v>0</v>
      </c>
      <c r="O63" s="106"/>
    </row>
    <row r="64" spans="1:15" outlineLevel="1" x14ac:dyDescent="0.25">
      <c r="A64" s="104" t="s">
        <v>97</v>
      </c>
      <c r="B64" s="105">
        <v>0</v>
      </c>
      <c r="C64" s="105">
        <v>0</v>
      </c>
      <c r="D64" s="105">
        <v>0</v>
      </c>
      <c r="E64" s="105">
        <v>0</v>
      </c>
      <c r="F64" s="105">
        <v>0</v>
      </c>
      <c r="G64" s="105">
        <v>0</v>
      </c>
      <c r="H64" s="105">
        <v>0</v>
      </c>
      <c r="I64" s="105">
        <v>0</v>
      </c>
      <c r="J64" s="105">
        <v>0</v>
      </c>
      <c r="K64" s="105">
        <v>0</v>
      </c>
      <c r="L64" s="105">
        <v>0</v>
      </c>
      <c r="M64" s="105">
        <v>0</v>
      </c>
      <c r="N64" s="105">
        <v>0</v>
      </c>
      <c r="O64" s="106"/>
    </row>
    <row r="65" spans="1:15" outlineLevel="1" x14ac:dyDescent="0.25">
      <c r="A65" s="104" t="s">
        <v>98</v>
      </c>
      <c r="B65" s="105">
        <v>1681286.8</v>
      </c>
      <c r="C65" s="105">
        <v>372333.35</v>
      </c>
      <c r="D65" s="105">
        <v>831684.7</v>
      </c>
      <c r="E65" s="105">
        <v>421392.65</v>
      </c>
      <c r="F65" s="105">
        <v>315858.59999999998</v>
      </c>
      <c r="G65" s="105">
        <v>140363.1</v>
      </c>
      <c r="H65" s="105">
        <v>549669.6</v>
      </c>
      <c r="I65" s="105">
        <v>301281.7</v>
      </c>
      <c r="J65" s="105">
        <v>170817.7</v>
      </c>
      <c r="K65" s="105">
        <v>153019.6</v>
      </c>
      <c r="L65" s="105">
        <v>6153.7999999999993</v>
      </c>
      <c r="M65" s="105">
        <v>28645.7</v>
      </c>
      <c r="N65" s="105">
        <v>4972507.3</v>
      </c>
      <c r="O65" s="106"/>
    </row>
    <row r="66" spans="1:15" outlineLevel="1" x14ac:dyDescent="0.25">
      <c r="A66" s="104" t="s">
        <v>99</v>
      </c>
      <c r="B66" s="105">
        <v>0</v>
      </c>
      <c r="C66" s="105">
        <v>0</v>
      </c>
      <c r="D66" s="105">
        <v>490</v>
      </c>
      <c r="E66" s="105">
        <v>500</v>
      </c>
      <c r="F66" s="105">
        <v>1190</v>
      </c>
      <c r="G66" s="105">
        <v>0</v>
      </c>
      <c r="H66" s="105">
        <v>140</v>
      </c>
      <c r="I66" s="105">
        <v>0</v>
      </c>
      <c r="J66" s="105">
        <v>1500</v>
      </c>
      <c r="K66" s="105">
        <v>0</v>
      </c>
      <c r="L66" s="105">
        <v>0</v>
      </c>
      <c r="M66" s="105">
        <v>0</v>
      </c>
      <c r="N66" s="105">
        <v>3820</v>
      </c>
      <c r="O66" s="106"/>
    </row>
    <row r="67" spans="1:15" outlineLevel="1" x14ac:dyDescent="0.25">
      <c r="A67" s="104" t="s">
        <v>100</v>
      </c>
      <c r="B67" s="105">
        <v>0</v>
      </c>
      <c r="C67" s="105"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18750</v>
      </c>
      <c r="K67" s="105">
        <v>12550</v>
      </c>
      <c r="L67" s="105">
        <v>12850</v>
      </c>
      <c r="M67" s="105">
        <v>3850</v>
      </c>
      <c r="N67" s="105">
        <v>48000</v>
      </c>
      <c r="O67" s="106"/>
    </row>
    <row r="68" spans="1:15" outlineLevel="1" x14ac:dyDescent="0.25">
      <c r="A68" s="104" t="s">
        <v>101</v>
      </c>
      <c r="B68" s="105">
        <v>0</v>
      </c>
      <c r="C68" s="105">
        <v>0</v>
      </c>
      <c r="D68" s="105">
        <v>0</v>
      </c>
      <c r="E68" s="105">
        <v>0</v>
      </c>
      <c r="F68" s="105">
        <v>0</v>
      </c>
      <c r="G68" s="105">
        <v>0</v>
      </c>
      <c r="H68" s="105">
        <v>0</v>
      </c>
      <c r="I68" s="105">
        <v>0</v>
      </c>
      <c r="J68" s="105">
        <v>0</v>
      </c>
      <c r="K68" s="105">
        <v>0</v>
      </c>
      <c r="L68" s="105">
        <v>0</v>
      </c>
      <c r="M68" s="105">
        <v>0</v>
      </c>
      <c r="N68" s="105">
        <v>0</v>
      </c>
      <c r="O68" s="106"/>
    </row>
    <row r="69" spans="1:15" outlineLevel="1" x14ac:dyDescent="0.25">
      <c r="A69" s="104" t="s">
        <v>102</v>
      </c>
      <c r="B69" s="105">
        <v>0</v>
      </c>
      <c r="C69" s="105">
        <v>0</v>
      </c>
      <c r="D69" s="105">
        <v>0</v>
      </c>
      <c r="E69" s="105">
        <v>0</v>
      </c>
      <c r="F69" s="105">
        <v>0</v>
      </c>
      <c r="G69" s="105">
        <v>0</v>
      </c>
      <c r="H69" s="105">
        <v>0</v>
      </c>
      <c r="I69" s="105">
        <v>0</v>
      </c>
      <c r="J69" s="105">
        <v>0</v>
      </c>
      <c r="K69" s="105">
        <v>0</v>
      </c>
      <c r="L69" s="105">
        <v>0</v>
      </c>
      <c r="M69" s="105">
        <v>0</v>
      </c>
      <c r="N69" s="105">
        <v>0</v>
      </c>
      <c r="O69" s="106"/>
    </row>
    <row r="70" spans="1:15" outlineLevel="1" x14ac:dyDescent="0.25">
      <c r="A70" s="104" t="s">
        <v>103</v>
      </c>
      <c r="B70" s="105">
        <v>0</v>
      </c>
      <c r="C70" s="105">
        <v>0</v>
      </c>
      <c r="D70" s="105">
        <v>0</v>
      </c>
      <c r="E70" s="105">
        <v>0</v>
      </c>
      <c r="F70" s="105">
        <v>0</v>
      </c>
      <c r="G70" s="105">
        <v>0</v>
      </c>
      <c r="H70" s="105">
        <v>0</v>
      </c>
      <c r="I70" s="105">
        <v>0</v>
      </c>
      <c r="J70" s="105">
        <v>0</v>
      </c>
      <c r="K70" s="105">
        <v>0</v>
      </c>
      <c r="L70" s="105">
        <v>0</v>
      </c>
      <c r="M70" s="105">
        <v>0</v>
      </c>
      <c r="N70" s="105">
        <v>0</v>
      </c>
      <c r="O70" s="106"/>
    </row>
    <row r="71" spans="1:15" outlineLevel="1" x14ac:dyDescent="0.25">
      <c r="A71" s="104" t="s">
        <v>104</v>
      </c>
      <c r="B71" s="105">
        <v>0</v>
      </c>
      <c r="C71" s="105">
        <v>0</v>
      </c>
      <c r="D71" s="105">
        <v>0</v>
      </c>
      <c r="E71" s="105">
        <v>0</v>
      </c>
      <c r="F71" s="105">
        <v>0</v>
      </c>
      <c r="G71" s="105">
        <v>0</v>
      </c>
      <c r="H71" s="105">
        <v>0</v>
      </c>
      <c r="I71" s="105">
        <v>0</v>
      </c>
      <c r="J71" s="105">
        <v>0</v>
      </c>
      <c r="K71" s="105">
        <v>0</v>
      </c>
      <c r="L71" s="105">
        <v>0</v>
      </c>
      <c r="M71" s="105">
        <v>0</v>
      </c>
      <c r="N71" s="105">
        <v>0</v>
      </c>
      <c r="O71" s="106"/>
    </row>
    <row r="72" spans="1:15" outlineLevel="1" x14ac:dyDescent="0.25">
      <c r="A72" s="104" t="s">
        <v>105</v>
      </c>
      <c r="B72" s="105">
        <v>0</v>
      </c>
      <c r="C72" s="105">
        <v>0</v>
      </c>
      <c r="D72" s="105">
        <v>0</v>
      </c>
      <c r="E72" s="105">
        <v>0</v>
      </c>
      <c r="F72" s="105">
        <v>0</v>
      </c>
      <c r="G72" s="105">
        <v>0</v>
      </c>
      <c r="H72" s="105">
        <v>0</v>
      </c>
      <c r="I72" s="105">
        <v>0</v>
      </c>
      <c r="J72" s="105">
        <v>0</v>
      </c>
      <c r="K72" s="105">
        <v>0</v>
      </c>
      <c r="L72" s="105">
        <v>0</v>
      </c>
      <c r="M72" s="105">
        <v>0</v>
      </c>
      <c r="N72" s="105">
        <v>0</v>
      </c>
      <c r="O72" s="106"/>
    </row>
    <row r="73" spans="1:15" outlineLevel="1" x14ac:dyDescent="0.25">
      <c r="A73" s="104" t="s">
        <v>106</v>
      </c>
      <c r="B73" s="105">
        <v>0</v>
      </c>
      <c r="C73" s="105">
        <v>686.64</v>
      </c>
      <c r="D73" s="105">
        <v>0</v>
      </c>
      <c r="E73" s="105">
        <v>525031</v>
      </c>
      <c r="F73" s="105">
        <v>0</v>
      </c>
      <c r="G73" s="105">
        <v>0</v>
      </c>
      <c r="H73" s="105">
        <v>223</v>
      </c>
      <c r="I73" s="105">
        <v>3</v>
      </c>
      <c r="J73" s="105">
        <v>0</v>
      </c>
      <c r="K73" s="105">
        <v>0</v>
      </c>
      <c r="L73" s="105">
        <v>0</v>
      </c>
      <c r="M73" s="105">
        <v>525000</v>
      </c>
      <c r="N73" s="105">
        <v>1050943.6399999999</v>
      </c>
      <c r="O73" s="106"/>
    </row>
    <row r="74" spans="1:15" outlineLevel="1" x14ac:dyDescent="0.25">
      <c r="A74" s="104" t="s">
        <v>107</v>
      </c>
      <c r="B74" s="105">
        <v>0</v>
      </c>
      <c r="C74" s="105">
        <v>0</v>
      </c>
      <c r="D74" s="105">
        <v>0</v>
      </c>
      <c r="E74" s="105">
        <v>0</v>
      </c>
      <c r="F74" s="105">
        <v>0</v>
      </c>
      <c r="G74" s="105">
        <v>0</v>
      </c>
      <c r="H74" s="105">
        <v>0</v>
      </c>
      <c r="I74" s="105">
        <v>0</v>
      </c>
      <c r="J74" s="105">
        <v>0</v>
      </c>
      <c r="K74" s="105">
        <v>0</v>
      </c>
      <c r="L74" s="105">
        <v>0</v>
      </c>
      <c r="M74" s="105">
        <v>0</v>
      </c>
      <c r="N74" s="105">
        <v>0</v>
      </c>
      <c r="O74" s="106"/>
    </row>
    <row r="75" spans="1:15" outlineLevel="1" x14ac:dyDescent="0.25">
      <c r="A75" s="104" t="s">
        <v>108</v>
      </c>
      <c r="B75" s="105">
        <v>0</v>
      </c>
      <c r="C75" s="105">
        <v>0</v>
      </c>
      <c r="D75" s="105">
        <v>0</v>
      </c>
      <c r="E75" s="105">
        <v>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5">
        <v>0</v>
      </c>
      <c r="O75" s="106"/>
    </row>
    <row r="76" spans="1:15" outlineLevel="1" x14ac:dyDescent="0.25">
      <c r="A76" s="104" t="s">
        <v>109</v>
      </c>
      <c r="B76" s="105">
        <v>0</v>
      </c>
      <c r="C76" s="105">
        <v>0</v>
      </c>
      <c r="D76" s="105">
        <v>0</v>
      </c>
      <c r="E76" s="105">
        <v>0</v>
      </c>
      <c r="F76" s="105">
        <v>0</v>
      </c>
      <c r="G76" s="105">
        <v>0</v>
      </c>
      <c r="H76" s="105">
        <v>0</v>
      </c>
      <c r="I76" s="105">
        <v>0</v>
      </c>
      <c r="J76" s="105">
        <v>0</v>
      </c>
      <c r="K76" s="105">
        <v>0</v>
      </c>
      <c r="L76" s="105">
        <v>0</v>
      </c>
      <c r="M76" s="105">
        <v>0</v>
      </c>
      <c r="N76" s="105">
        <v>0</v>
      </c>
      <c r="O76" s="106"/>
    </row>
    <row r="77" spans="1:15" outlineLevel="1" x14ac:dyDescent="0.25">
      <c r="A77" s="104" t="s">
        <v>110</v>
      </c>
      <c r="B77" s="105">
        <v>0</v>
      </c>
      <c r="C77" s="105">
        <v>0</v>
      </c>
      <c r="D77" s="105">
        <v>0</v>
      </c>
      <c r="E77" s="105">
        <v>0</v>
      </c>
      <c r="F77" s="105">
        <v>0</v>
      </c>
      <c r="G77" s="105">
        <v>0</v>
      </c>
      <c r="H77" s="105">
        <v>0</v>
      </c>
      <c r="I77" s="105">
        <v>0</v>
      </c>
      <c r="J77" s="105">
        <v>0</v>
      </c>
      <c r="K77" s="105">
        <v>0</v>
      </c>
      <c r="L77" s="105">
        <v>0</v>
      </c>
      <c r="M77" s="105">
        <v>0</v>
      </c>
      <c r="N77" s="105">
        <v>0</v>
      </c>
      <c r="O77" s="106"/>
    </row>
    <row r="78" spans="1:15" outlineLevel="1" x14ac:dyDescent="0.25">
      <c r="A78" s="104" t="s">
        <v>111</v>
      </c>
      <c r="B78" s="105">
        <v>0</v>
      </c>
      <c r="C78" s="105">
        <v>0</v>
      </c>
      <c r="D78" s="105">
        <v>0</v>
      </c>
      <c r="E78" s="105">
        <v>0</v>
      </c>
      <c r="F78" s="105">
        <v>0</v>
      </c>
      <c r="G78" s="105">
        <v>0</v>
      </c>
      <c r="H78" s="105">
        <v>0</v>
      </c>
      <c r="I78" s="105">
        <v>0</v>
      </c>
      <c r="J78" s="105">
        <v>0</v>
      </c>
      <c r="K78" s="105">
        <v>0</v>
      </c>
      <c r="L78" s="105">
        <v>0</v>
      </c>
      <c r="M78" s="105">
        <v>0</v>
      </c>
      <c r="N78" s="105">
        <v>0</v>
      </c>
      <c r="O78" s="106"/>
    </row>
    <row r="79" spans="1:15" outlineLevel="1" x14ac:dyDescent="0.25">
      <c r="A79" s="104" t="s">
        <v>112</v>
      </c>
      <c r="B79" s="105">
        <v>0</v>
      </c>
      <c r="C79" s="105">
        <v>0</v>
      </c>
      <c r="D79" s="105">
        <v>0</v>
      </c>
      <c r="E79" s="105">
        <v>0</v>
      </c>
      <c r="F79" s="105">
        <v>0</v>
      </c>
      <c r="G79" s="105">
        <v>0</v>
      </c>
      <c r="H79" s="105">
        <v>0</v>
      </c>
      <c r="I79" s="105">
        <v>0</v>
      </c>
      <c r="J79" s="105">
        <v>0</v>
      </c>
      <c r="K79" s="105">
        <v>0</v>
      </c>
      <c r="L79" s="105">
        <v>0</v>
      </c>
      <c r="M79" s="105">
        <v>0</v>
      </c>
      <c r="N79" s="105">
        <v>0</v>
      </c>
      <c r="O79" s="106"/>
    </row>
    <row r="80" spans="1:15" outlineLevel="1" x14ac:dyDescent="0.25">
      <c r="A80" s="104" t="s">
        <v>113</v>
      </c>
      <c r="B80" s="105">
        <v>0</v>
      </c>
      <c r="C80" s="105">
        <v>0</v>
      </c>
      <c r="D80" s="105">
        <v>0</v>
      </c>
      <c r="E80" s="105">
        <v>0</v>
      </c>
      <c r="F80" s="105">
        <v>0</v>
      </c>
      <c r="G80" s="105">
        <v>0</v>
      </c>
      <c r="H80" s="105">
        <v>0</v>
      </c>
      <c r="I80" s="105">
        <v>0</v>
      </c>
      <c r="J80" s="105">
        <v>0</v>
      </c>
      <c r="K80" s="105">
        <v>0</v>
      </c>
      <c r="L80" s="105">
        <v>0</v>
      </c>
      <c r="M80" s="105">
        <v>0</v>
      </c>
      <c r="N80" s="105">
        <v>0</v>
      </c>
      <c r="O80" s="106"/>
    </row>
    <row r="81" spans="1:15" outlineLevel="1" x14ac:dyDescent="0.25">
      <c r="A81" s="104" t="s">
        <v>114</v>
      </c>
      <c r="B81" s="105">
        <v>-118337.43</v>
      </c>
      <c r="C81" s="105">
        <v>-27925.399999999998</v>
      </c>
      <c r="D81" s="105">
        <v>-61325.729999999996</v>
      </c>
      <c r="E81" s="105">
        <v>-68515.820000000007</v>
      </c>
      <c r="F81" s="105">
        <v>-56918.99</v>
      </c>
      <c r="G81" s="105">
        <v>-10773.13</v>
      </c>
      <c r="H81" s="105">
        <v>-40914.44</v>
      </c>
      <c r="I81" s="105">
        <v>-22600.32</v>
      </c>
      <c r="J81" s="105">
        <v>-15411.539999999999</v>
      </c>
      <c r="K81" s="105">
        <v>-13880.169999999998</v>
      </c>
      <c r="L81" s="105">
        <v>-4342.0899999999992</v>
      </c>
      <c r="M81" s="105">
        <v>-41134.550000000003</v>
      </c>
      <c r="N81" s="105">
        <v>-482079.61</v>
      </c>
      <c r="O81" s="106"/>
    </row>
    <row r="82" spans="1:15" outlineLevel="1" x14ac:dyDescent="0.25">
      <c r="A82" s="104" t="s">
        <v>115</v>
      </c>
      <c r="B82" s="105">
        <v>0</v>
      </c>
      <c r="C82" s="105">
        <v>0</v>
      </c>
      <c r="D82" s="105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6"/>
    </row>
    <row r="83" spans="1:15" outlineLevel="1" x14ac:dyDescent="0.25">
      <c r="A83" s="104" t="s">
        <v>116</v>
      </c>
      <c r="B83" s="105">
        <v>0</v>
      </c>
      <c r="C83" s="105">
        <v>0</v>
      </c>
      <c r="D83" s="105">
        <v>0</v>
      </c>
      <c r="E83" s="105">
        <v>0</v>
      </c>
      <c r="F83" s="105">
        <v>0</v>
      </c>
      <c r="G83" s="105">
        <v>0</v>
      </c>
      <c r="H83" s="105">
        <v>0</v>
      </c>
      <c r="I83" s="105">
        <v>0</v>
      </c>
      <c r="J83" s="105">
        <v>0</v>
      </c>
      <c r="K83" s="105">
        <v>0</v>
      </c>
      <c r="L83" s="105">
        <v>0</v>
      </c>
      <c r="M83" s="105">
        <v>0</v>
      </c>
      <c r="N83" s="105">
        <v>0</v>
      </c>
      <c r="O83" s="106"/>
    </row>
    <row r="84" spans="1:15" outlineLevel="1" x14ac:dyDescent="0.25">
      <c r="A84" s="104" t="s">
        <v>117</v>
      </c>
      <c r="B84" s="105">
        <v>9247.75</v>
      </c>
      <c r="C84" s="105">
        <v>25913.79</v>
      </c>
      <c r="D84" s="105">
        <v>43907.15</v>
      </c>
      <c r="E84" s="105">
        <v>31873.22</v>
      </c>
      <c r="F84" s="105">
        <v>496079.75</v>
      </c>
      <c r="G84" s="105">
        <v>13538.8</v>
      </c>
      <c r="H84" s="105">
        <v>34459.4</v>
      </c>
      <c r="I84" s="105">
        <v>21576.2</v>
      </c>
      <c r="J84" s="105">
        <v>29096.95</v>
      </c>
      <c r="K84" s="105">
        <v>32718.399999999998</v>
      </c>
      <c r="L84" s="105">
        <v>43026.280000000028</v>
      </c>
      <c r="M84" s="105">
        <v>30140.710000000003</v>
      </c>
      <c r="N84" s="105">
        <v>811578.39999999991</v>
      </c>
      <c r="O84" s="106"/>
    </row>
    <row r="85" spans="1:15" outlineLevel="1" x14ac:dyDescent="0.25">
      <c r="A85" s="104" t="s">
        <v>118</v>
      </c>
      <c r="B85" s="105">
        <v>0</v>
      </c>
      <c r="C85" s="105">
        <v>0</v>
      </c>
      <c r="D85" s="105">
        <v>0</v>
      </c>
      <c r="E85" s="105">
        <v>0</v>
      </c>
      <c r="F85" s="105">
        <v>0</v>
      </c>
      <c r="G85" s="105">
        <v>0</v>
      </c>
      <c r="H85" s="105">
        <v>0</v>
      </c>
      <c r="I85" s="105">
        <v>0</v>
      </c>
      <c r="J85" s="105">
        <v>0</v>
      </c>
      <c r="K85" s="105">
        <v>0</v>
      </c>
      <c r="L85" s="105">
        <v>0</v>
      </c>
      <c r="M85" s="105">
        <v>0</v>
      </c>
      <c r="N85" s="105">
        <v>0</v>
      </c>
      <c r="O85" s="106"/>
    </row>
    <row r="86" spans="1:15" outlineLevel="1" x14ac:dyDescent="0.25">
      <c r="A86" s="107" t="s">
        <v>119</v>
      </c>
      <c r="B86" s="105">
        <v>1572197.12</v>
      </c>
      <c r="C86" s="105">
        <v>371008.37999999995</v>
      </c>
      <c r="D86" s="105">
        <v>814756.12</v>
      </c>
      <c r="E86" s="105">
        <v>910281.05</v>
      </c>
      <c r="F86" s="105">
        <v>756209.36</v>
      </c>
      <c r="G86" s="105">
        <v>143128.76999999999</v>
      </c>
      <c r="H86" s="105">
        <v>543577.55999999994</v>
      </c>
      <c r="I86" s="105">
        <v>300260.58</v>
      </c>
      <c r="J86" s="105">
        <v>204753.11000000002</v>
      </c>
      <c r="K86" s="105">
        <v>184407.83</v>
      </c>
      <c r="L86" s="105">
        <v>57687.990000000027</v>
      </c>
      <c r="M86" s="105">
        <v>546501.86</v>
      </c>
      <c r="N86" s="105">
        <v>6404769.7299999986</v>
      </c>
      <c r="O86" s="106"/>
    </row>
    <row r="87" spans="1:15" outlineLevel="1" x14ac:dyDescent="0.25">
      <c r="A87" s="107" t="s">
        <v>120</v>
      </c>
      <c r="B87" s="105">
        <v>0</v>
      </c>
      <c r="C87" s="105">
        <v>0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05">
        <v>0</v>
      </c>
      <c r="K87" s="105">
        <v>0</v>
      </c>
      <c r="L87" s="105">
        <v>0</v>
      </c>
      <c r="M87" s="105">
        <v>0</v>
      </c>
      <c r="N87" s="105">
        <v>0</v>
      </c>
      <c r="O87" s="106"/>
    </row>
    <row r="88" spans="1:15" outlineLevel="1" x14ac:dyDescent="0.25">
      <c r="A88" s="107" t="s">
        <v>121</v>
      </c>
      <c r="B88" s="105">
        <v>2865.6499999999996</v>
      </c>
      <c r="C88" s="105">
        <v>0</v>
      </c>
      <c r="D88" s="105">
        <v>6723.9</v>
      </c>
      <c r="E88" s="105">
        <v>15591.670000000002</v>
      </c>
      <c r="F88" s="105">
        <v>22907.759999999998</v>
      </c>
      <c r="G88" s="105">
        <v>15459.130000000001</v>
      </c>
      <c r="H88" s="105">
        <v>1953</v>
      </c>
      <c r="I88" s="105">
        <v>9755.7000000000007</v>
      </c>
      <c r="J88" s="105">
        <v>17133.260000000002</v>
      </c>
      <c r="K88" s="105">
        <v>14139.72</v>
      </c>
      <c r="L88" s="105">
        <v>21467.890000000003</v>
      </c>
      <c r="M88" s="105">
        <v>478.58000000000004</v>
      </c>
      <c r="N88" s="105">
        <v>128476.26000000002</v>
      </c>
      <c r="O88" s="106"/>
    </row>
    <row r="89" spans="1:15" outlineLevel="1" x14ac:dyDescent="0.25">
      <c r="A89" s="107" t="s">
        <v>122</v>
      </c>
      <c r="B89" s="105">
        <v>1575062.77</v>
      </c>
      <c r="C89" s="105">
        <v>371008.37999999995</v>
      </c>
      <c r="D89" s="105">
        <v>821480.02</v>
      </c>
      <c r="E89" s="105">
        <v>925872.72000000009</v>
      </c>
      <c r="F89" s="105">
        <v>779117.12</v>
      </c>
      <c r="G89" s="105">
        <v>158587.9</v>
      </c>
      <c r="H89" s="105">
        <v>545530.55999999994</v>
      </c>
      <c r="I89" s="105">
        <v>310016.28000000003</v>
      </c>
      <c r="J89" s="105">
        <v>221886.37000000002</v>
      </c>
      <c r="K89" s="105">
        <v>198547.55</v>
      </c>
      <c r="L89" s="105">
        <v>79155.880000000034</v>
      </c>
      <c r="M89" s="105">
        <v>546980.43999999994</v>
      </c>
      <c r="N89" s="105">
        <v>6533245.9899999984</v>
      </c>
      <c r="O89" s="106"/>
    </row>
    <row r="90" spans="1:15" outlineLevel="1" x14ac:dyDescent="0.25">
      <c r="A90" s="5" t="s">
        <v>123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</row>
    <row r="91" spans="1:15" ht="15.75" outlineLevel="1" thickBot="1" x14ac:dyDescent="0.3">
      <c r="A91" s="5" t="s">
        <v>124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</row>
    <row r="92" spans="1:15" s="5" customFormat="1" ht="15.75" thickBot="1" x14ac:dyDescent="0.3">
      <c r="A92" s="21" t="s">
        <v>125</v>
      </c>
      <c r="B92" s="22">
        <v>2054520.14</v>
      </c>
      <c r="C92" s="22">
        <v>976989.3899999999</v>
      </c>
      <c r="D92" s="22">
        <v>1109641.99</v>
      </c>
      <c r="E92" s="22">
        <v>964143.6100000001</v>
      </c>
      <c r="F92" s="22">
        <v>933661.5</v>
      </c>
      <c r="G92" s="22">
        <v>243155.16999999998</v>
      </c>
      <c r="H92" s="22">
        <v>784705.51</v>
      </c>
      <c r="I92" s="22">
        <v>845075.81</v>
      </c>
      <c r="J92" s="22">
        <v>406920.17000000004</v>
      </c>
      <c r="K92" s="22">
        <v>489944</v>
      </c>
      <c r="L92" s="22">
        <v>1114996.27</v>
      </c>
      <c r="M92" s="22">
        <v>1509892.1999999997</v>
      </c>
      <c r="N92" s="22">
        <v>11433645.759999998</v>
      </c>
    </row>
    <row r="93" spans="1:15" x14ac:dyDescent="0.25">
      <c r="A93" s="82" t="s">
        <v>127</v>
      </c>
      <c r="B93" s="83">
        <v>198854.59</v>
      </c>
      <c r="C93" s="3">
        <v>242268.12</v>
      </c>
      <c r="D93" s="3">
        <v>476340.06999999983</v>
      </c>
      <c r="E93" s="3">
        <v>741621.42999999993</v>
      </c>
      <c r="F93" s="3">
        <v>756754.41</v>
      </c>
      <c r="G93" s="3">
        <v>194530.65</v>
      </c>
      <c r="H93" s="3">
        <v>340315.05</v>
      </c>
      <c r="I93" s="3">
        <v>460145.35</v>
      </c>
      <c r="J93" s="3">
        <v>499442.97</v>
      </c>
      <c r="K93" s="3">
        <v>683015.36</v>
      </c>
      <c r="L93" s="3">
        <v>548748.04999999993</v>
      </c>
      <c r="M93" s="3">
        <v>163900.61000000002</v>
      </c>
      <c r="N93" s="3">
        <v>5305936.66</v>
      </c>
    </row>
    <row r="94" spans="1:15" x14ac:dyDescent="0.25">
      <c r="A94" s="82" t="s">
        <v>126</v>
      </c>
      <c r="B94" s="3">
        <v>1186267.5099999998</v>
      </c>
      <c r="C94" s="83">
        <v>905411.83000000007</v>
      </c>
      <c r="D94" s="83">
        <v>1141911.04</v>
      </c>
      <c r="E94" s="83">
        <v>1549600.9800000002</v>
      </c>
      <c r="F94" s="3">
        <v>1690145.0100000002</v>
      </c>
      <c r="G94" s="3">
        <v>1042283.72</v>
      </c>
      <c r="H94" s="3">
        <v>1198477.4500000002</v>
      </c>
      <c r="I94" s="3">
        <v>1275469.3</v>
      </c>
      <c r="J94" s="3">
        <v>1225122.05</v>
      </c>
      <c r="K94" s="3">
        <v>1374660.42</v>
      </c>
      <c r="L94" s="3">
        <v>1380279.7999999998</v>
      </c>
      <c r="M94" s="3">
        <v>719274.35000000009</v>
      </c>
      <c r="N94" s="3">
        <v>14688903.460000001</v>
      </c>
    </row>
    <row r="95" spans="1:15" x14ac:dyDescent="0.25">
      <c r="B95" s="8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5" x14ac:dyDescent="0.25">
      <c r="B96" s="5"/>
      <c r="C96" s="46"/>
      <c r="D96" s="46"/>
      <c r="E96" s="46"/>
    </row>
    <row r="97" spans="2:5" x14ac:dyDescent="0.25">
      <c r="B97" s="26"/>
      <c r="C97" s="4"/>
    </row>
    <row r="98" spans="2:5" x14ac:dyDescent="0.25">
      <c r="B98" s="28"/>
      <c r="C98" s="4"/>
    </row>
    <row r="99" spans="2:5" x14ac:dyDescent="0.25">
      <c r="B99" s="28"/>
      <c r="C99" s="3"/>
    </row>
    <row r="100" spans="2:5" ht="15.75" x14ac:dyDescent="0.25">
      <c r="B100" s="45"/>
      <c r="C100" s="44"/>
      <c r="D100" s="4"/>
      <c r="E100" s="4"/>
    </row>
    <row r="101" spans="2:5" x14ac:dyDescent="0.25">
      <c r="B101" s="28"/>
      <c r="C101" s="3"/>
    </row>
    <row r="102" spans="2:5" x14ac:dyDescent="0.25">
      <c r="B102" s="28"/>
      <c r="C102" s="4"/>
    </row>
  </sheetData>
  <dataValidations count="1">
    <dataValidation type="list" allowBlank="1" showInputMessage="1" sqref="B4:N7">
      <formula1>"..."</formula1>
    </dataValidation>
  </dataValidations>
  <pageMargins left="0.7" right="0.7" top="0.75" bottom="0.75" header="0.3" footer="0.3"/>
  <pageSetup scale="54" orientation="landscape" horizontalDpi="1200" verticalDpi="1200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V1"/>
  <sheetViews>
    <sheetView workbookViewId="0"/>
  </sheetViews>
  <sheetFormatPr defaultRowHeight="15" x14ac:dyDescent="0.25"/>
  <sheetData>
    <row r="1" spans="1:386" ht="15.75" thickBot="1" x14ac:dyDescent="0.3">
      <c r="A1" s="47"/>
      <c r="B1" s="54"/>
      <c r="C1" s="48"/>
      <c r="D1" s="48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5"/>
      <c r="S1" s="27"/>
      <c r="T1" s="29"/>
      <c r="U1" s="29"/>
      <c r="V1" s="29"/>
      <c r="W1" s="5"/>
      <c r="X1" s="5"/>
      <c r="Y1" s="5"/>
      <c r="Z1" s="14"/>
      <c r="AA1" s="14"/>
      <c r="AB1" s="14"/>
      <c r="AC1" s="14"/>
      <c r="AD1" s="14"/>
      <c r="AE1" s="59"/>
      <c r="AF1" s="14"/>
      <c r="AG1" s="59"/>
      <c r="AH1" s="14"/>
      <c r="AI1" s="59"/>
      <c r="AJ1" s="14"/>
      <c r="AK1" s="14"/>
      <c r="AL1" s="14"/>
      <c r="AM1" s="14"/>
      <c r="AN1" s="5"/>
      <c r="AO1" s="5"/>
      <c r="AP1" s="5"/>
      <c r="AQ1" s="5"/>
      <c r="AR1" s="5"/>
      <c r="AS1" s="57"/>
      <c r="AT1" s="5"/>
      <c r="AU1" s="5"/>
      <c r="AV1" s="21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58"/>
      <c r="KK1" s="58"/>
      <c r="KL1" s="58"/>
      <c r="KM1" s="58"/>
      <c r="KN1" s="58"/>
      <c r="KO1" s="58"/>
      <c r="KP1" s="58"/>
      <c r="KQ1" s="58"/>
      <c r="KR1" s="58"/>
      <c r="KS1" s="58"/>
      <c r="KT1" s="58"/>
      <c r="KU1" s="58"/>
      <c r="KV1" s="58"/>
      <c r="KW1" s="58"/>
      <c r="KX1" s="58"/>
      <c r="KY1" s="58"/>
      <c r="KZ1" s="58"/>
      <c r="LA1" s="58"/>
      <c r="LB1" s="58"/>
      <c r="LC1" s="58"/>
      <c r="LD1" s="58"/>
      <c r="LE1" s="58"/>
      <c r="LF1" s="58"/>
      <c r="LG1" s="58"/>
      <c r="LH1" s="58"/>
      <c r="LI1" s="58"/>
      <c r="LJ1" s="58"/>
      <c r="LK1" s="58"/>
      <c r="LL1" s="58"/>
      <c r="LM1" s="58"/>
      <c r="LN1" s="58"/>
      <c r="LO1" s="58"/>
      <c r="LP1" s="58"/>
      <c r="LQ1" s="58"/>
      <c r="LR1" s="58"/>
      <c r="LS1" s="58"/>
      <c r="LT1" s="58"/>
      <c r="LU1" s="58"/>
      <c r="LV1" s="58"/>
      <c r="LW1" s="58"/>
      <c r="LX1" s="58"/>
      <c r="LY1" s="58"/>
      <c r="LZ1" s="58"/>
      <c r="MA1" s="58"/>
      <c r="MB1" s="58"/>
      <c r="MC1" s="58"/>
      <c r="MD1" s="58"/>
      <c r="ME1" s="58"/>
      <c r="MF1" s="58"/>
      <c r="MG1" s="58"/>
      <c r="MH1" s="58"/>
      <c r="MI1" s="58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</row>
  </sheetData>
  <dataValidations count="1">
    <dataValidation type="list" allowBlank="1" showInputMessage="1" sqref="A1:D1">
      <formula1>"..."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workbookViewId="0">
      <selection activeCell="F47" sqref="F47"/>
    </sheetView>
  </sheetViews>
  <sheetFormatPr defaultRowHeight="15" outlineLevelRow="1" x14ac:dyDescent="0.25"/>
  <cols>
    <col min="1" max="1" width="50.140625" bestFit="1" customWidth="1"/>
    <col min="2" max="14" width="14.140625" bestFit="1" customWidth="1"/>
  </cols>
  <sheetData>
    <row r="1" spans="1:14" s="53" customFormat="1" ht="26.25" x14ac:dyDescent="0.4">
      <c r="A1" s="56" t="s">
        <v>54</v>
      </c>
    </row>
    <row r="2" spans="1:14" ht="23.25" x14ac:dyDescent="0.35">
      <c r="A2" s="60" t="s">
        <v>58</v>
      </c>
    </row>
    <row r="3" spans="1:14" ht="24" thickBot="1" x14ac:dyDescent="0.4">
      <c r="A3" s="23" t="str">
        <f>"Funds = "&amp;B12</f>
        <v>Funds = Current Funds</v>
      </c>
      <c r="B3" s="1"/>
      <c r="C3" s="1"/>
      <c r="D3" s="1"/>
      <c r="E3" s="1"/>
      <c r="F3" s="1"/>
    </row>
    <row r="4" spans="1:14" s="12" customFormat="1" ht="45.75" thickBot="1" x14ac:dyDescent="0.3">
      <c r="B4" s="47"/>
      <c r="C4" s="47"/>
      <c r="D4" s="47"/>
      <c r="E4" s="47"/>
      <c r="F4" s="47"/>
      <c r="G4" s="47"/>
      <c r="H4" s="47" t="s">
        <v>15</v>
      </c>
      <c r="I4" s="47"/>
      <c r="J4" s="47"/>
      <c r="K4" s="47"/>
      <c r="L4" s="47"/>
      <c r="M4" s="47"/>
      <c r="N4" s="47"/>
    </row>
    <row r="5" spans="1:14" s="5" customFormat="1" x14ac:dyDescent="0.25">
      <c r="B5" s="54"/>
      <c r="C5" s="54"/>
      <c r="D5" s="54"/>
      <c r="E5" s="54"/>
      <c r="F5" s="54"/>
      <c r="G5" s="54"/>
      <c r="H5" s="54" t="s">
        <v>11</v>
      </c>
      <c r="I5" s="54"/>
      <c r="J5" s="54"/>
      <c r="K5" s="54"/>
      <c r="L5" s="54"/>
      <c r="M5" s="54"/>
      <c r="N5" s="54"/>
    </row>
    <row r="6" spans="1:14" s="5" customFormat="1" x14ac:dyDescent="0.25">
      <c r="B6" s="48"/>
      <c r="C6" s="48"/>
      <c r="D6" s="48"/>
      <c r="E6" s="48"/>
      <c r="F6" s="48"/>
      <c r="G6" s="48"/>
      <c r="H6" s="48" t="s">
        <v>3</v>
      </c>
      <c r="I6" s="48"/>
      <c r="J6" s="48"/>
      <c r="K6" s="48"/>
      <c r="L6" s="48"/>
      <c r="M6" s="48"/>
      <c r="N6" s="48"/>
    </row>
    <row r="7" spans="1:14" s="5" customFormat="1" x14ac:dyDescent="0.25">
      <c r="B7" s="48"/>
      <c r="C7" s="48"/>
      <c r="D7" s="48"/>
      <c r="E7" s="48"/>
      <c r="F7" s="48"/>
      <c r="G7" s="48"/>
      <c r="H7" s="48" t="s">
        <v>7</v>
      </c>
      <c r="I7" s="48"/>
      <c r="J7" s="48"/>
      <c r="K7" s="48"/>
      <c r="L7" s="48"/>
      <c r="M7" s="48"/>
      <c r="N7" s="48"/>
    </row>
    <row r="8" spans="1:14" s="5" customFormat="1" ht="15.75" thickBot="1" x14ac:dyDescent="0.3">
      <c r="B8" s="49" t="s">
        <v>42</v>
      </c>
      <c r="C8" s="49" t="s">
        <v>43</v>
      </c>
      <c r="D8" s="49" t="s">
        <v>44</v>
      </c>
      <c r="E8" s="49" t="s">
        <v>45</v>
      </c>
      <c r="F8" s="49" t="s">
        <v>46</v>
      </c>
      <c r="G8" s="49" t="s">
        <v>47</v>
      </c>
      <c r="H8" s="49" t="s">
        <v>48</v>
      </c>
      <c r="I8" s="49" t="s">
        <v>49</v>
      </c>
      <c r="J8" s="49" t="s">
        <v>50</v>
      </c>
      <c r="K8" s="49" t="s">
        <v>51</v>
      </c>
      <c r="L8" s="49" t="s">
        <v>52</v>
      </c>
      <c r="M8" s="49" t="s">
        <v>53</v>
      </c>
      <c r="N8" s="49" t="s">
        <v>4</v>
      </c>
    </row>
    <row r="9" spans="1:14" outlineLevel="1" x14ac:dyDescent="0.25">
      <c r="B9" s="55" t="s">
        <v>1</v>
      </c>
      <c r="C9" s="55" t="s">
        <v>1</v>
      </c>
      <c r="D9" s="55" t="s">
        <v>1</v>
      </c>
      <c r="E9" s="55" t="s">
        <v>1</v>
      </c>
      <c r="F9" s="55" t="s">
        <v>1</v>
      </c>
      <c r="G9" s="55" t="s">
        <v>1</v>
      </c>
      <c r="H9" s="55" t="s">
        <v>1</v>
      </c>
      <c r="I9" s="55" t="s">
        <v>1</v>
      </c>
      <c r="J9" s="55" t="s">
        <v>1</v>
      </c>
      <c r="K9" s="55" t="s">
        <v>1</v>
      </c>
      <c r="L9" s="55" t="s">
        <v>1</v>
      </c>
      <c r="M9" s="55" t="s">
        <v>1</v>
      </c>
      <c r="N9" s="55" t="s">
        <v>1</v>
      </c>
    </row>
    <row r="10" spans="1:14" outlineLevel="1" x14ac:dyDescent="0.25">
      <c r="B10" s="27" t="s">
        <v>2</v>
      </c>
      <c r="C10" s="27" t="s">
        <v>2</v>
      </c>
      <c r="D10" s="27" t="s">
        <v>2</v>
      </c>
      <c r="E10" s="27" t="s">
        <v>2</v>
      </c>
      <c r="F10" s="27" t="s">
        <v>2</v>
      </c>
      <c r="G10" s="27" t="s">
        <v>2</v>
      </c>
      <c r="H10" s="27" t="s">
        <v>2</v>
      </c>
      <c r="I10" s="27" t="s">
        <v>2</v>
      </c>
      <c r="J10" s="27" t="s">
        <v>2</v>
      </c>
      <c r="K10" s="27" t="s">
        <v>2</v>
      </c>
      <c r="L10" s="27" t="s">
        <v>2</v>
      </c>
      <c r="M10" s="27" t="s">
        <v>2</v>
      </c>
      <c r="N10" s="27" t="s">
        <v>2</v>
      </c>
    </row>
    <row r="11" spans="1:14" outlineLevel="1" x14ac:dyDescent="0.25">
      <c r="B11" s="29" t="s">
        <v>5</v>
      </c>
      <c r="C11" s="29" t="s">
        <v>5</v>
      </c>
      <c r="D11" s="29" t="s">
        <v>5</v>
      </c>
      <c r="E11" s="29" t="s">
        <v>5</v>
      </c>
      <c r="F11" s="29" t="s">
        <v>5</v>
      </c>
      <c r="G11" s="29" t="s">
        <v>5</v>
      </c>
      <c r="H11" s="29" t="s">
        <v>5</v>
      </c>
      <c r="I11" s="29" t="s">
        <v>5</v>
      </c>
      <c r="J11" s="29" t="s">
        <v>5</v>
      </c>
      <c r="K11" s="29" t="s">
        <v>5</v>
      </c>
      <c r="L11" s="29" t="s">
        <v>5</v>
      </c>
      <c r="M11" s="29" t="s">
        <v>5</v>
      </c>
      <c r="N11" s="29" t="s">
        <v>5</v>
      </c>
    </row>
    <row r="12" spans="1:14" outlineLevel="1" x14ac:dyDescent="0.25">
      <c r="B12" s="29" t="s">
        <v>6</v>
      </c>
      <c r="C12" s="29" t="s">
        <v>6</v>
      </c>
      <c r="D12" s="29" t="s">
        <v>6</v>
      </c>
      <c r="E12" s="29" t="s">
        <v>6</v>
      </c>
      <c r="F12" s="29" t="s">
        <v>6</v>
      </c>
      <c r="G12" s="29" t="s">
        <v>6</v>
      </c>
      <c r="H12" s="29" t="s">
        <v>6</v>
      </c>
      <c r="I12" s="29" t="s">
        <v>6</v>
      </c>
      <c r="J12" s="29" t="s">
        <v>6</v>
      </c>
      <c r="K12" s="29" t="s">
        <v>6</v>
      </c>
      <c r="L12" s="29" t="s">
        <v>6</v>
      </c>
      <c r="M12" s="29" t="s">
        <v>6</v>
      </c>
      <c r="N12" s="29" t="s">
        <v>6</v>
      </c>
    </row>
    <row r="13" spans="1:14" outlineLevel="1" x14ac:dyDescent="0.25">
      <c r="B13" s="29" t="s">
        <v>0</v>
      </c>
      <c r="C13" s="29" t="s">
        <v>0</v>
      </c>
      <c r="D13" s="29" t="s">
        <v>0</v>
      </c>
      <c r="E13" s="29" t="s">
        <v>0</v>
      </c>
      <c r="F13" s="29" t="s">
        <v>0</v>
      </c>
      <c r="G13" s="29" t="s">
        <v>0</v>
      </c>
      <c r="H13" s="29" t="s">
        <v>0</v>
      </c>
      <c r="I13" s="29" t="s">
        <v>0</v>
      </c>
      <c r="J13" s="29" t="s">
        <v>0</v>
      </c>
      <c r="K13" s="29" t="s">
        <v>0</v>
      </c>
      <c r="L13" s="29" t="s">
        <v>0</v>
      </c>
      <c r="M13" s="29" t="s">
        <v>0</v>
      </c>
      <c r="N13" s="29" t="s">
        <v>0</v>
      </c>
    </row>
    <row r="14" spans="1:14" outlineLevel="1" x14ac:dyDescent="0.25">
      <c r="A14" s="5" t="s">
        <v>75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4" outlineLevel="1" x14ac:dyDescent="0.25">
      <c r="A15" s="5" t="s">
        <v>76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4" outlineLevel="1" x14ac:dyDescent="0.25">
      <c r="A16" s="5" t="s">
        <v>77</v>
      </c>
      <c r="B16" s="17">
        <v>0</v>
      </c>
      <c r="C16" s="17">
        <v>25000</v>
      </c>
      <c r="D16" s="17">
        <v>0</v>
      </c>
      <c r="E16" s="17">
        <v>3576.53</v>
      </c>
      <c r="F16" s="17">
        <v>2826.53</v>
      </c>
      <c r="G16" s="17">
        <v>11622.02</v>
      </c>
      <c r="H16" s="17">
        <v>18387.86</v>
      </c>
      <c r="I16" s="17">
        <v>12116.96</v>
      </c>
      <c r="J16" s="17">
        <v>1470.1</v>
      </c>
      <c r="K16" s="17">
        <v>-33653.440000000002</v>
      </c>
      <c r="L16" s="17">
        <v>0</v>
      </c>
      <c r="M16" s="17">
        <v>35000</v>
      </c>
      <c r="N16" s="17">
        <v>76346.559999999998</v>
      </c>
    </row>
    <row r="17" spans="1:14" outlineLevel="1" x14ac:dyDescent="0.25">
      <c r="A17" s="14" t="s">
        <v>78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</row>
    <row r="18" spans="1:14" outlineLevel="1" x14ac:dyDescent="0.25">
      <c r="A18" s="14" t="s">
        <v>79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70000</v>
      </c>
      <c r="M18" s="17">
        <v>0</v>
      </c>
      <c r="N18" s="17">
        <v>70000</v>
      </c>
    </row>
    <row r="19" spans="1:14" outlineLevel="1" x14ac:dyDescent="0.25">
      <c r="A19" s="14" t="s">
        <v>80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</row>
    <row r="20" spans="1:14" outlineLevel="1" x14ac:dyDescent="0.25">
      <c r="A20" s="14" t="s">
        <v>81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</row>
    <row r="21" spans="1:14" outlineLevel="1" x14ac:dyDescent="0.25">
      <c r="A21" s="14" t="s">
        <v>82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-1750</v>
      </c>
      <c r="M21" s="17">
        <v>0</v>
      </c>
      <c r="N21" s="17">
        <v>-1750</v>
      </c>
    </row>
    <row r="22" spans="1:14" outlineLevel="1" x14ac:dyDescent="0.25">
      <c r="A22" s="59" t="s">
        <v>83</v>
      </c>
      <c r="B22" s="58">
        <v>190970.65000000002</v>
      </c>
      <c r="C22" s="58">
        <v>552649.16</v>
      </c>
      <c r="D22" s="58">
        <v>175963.47999999998</v>
      </c>
      <c r="E22" s="58">
        <v>348083.93</v>
      </c>
      <c r="F22" s="58">
        <v>175324.78999999998</v>
      </c>
      <c r="G22" s="58">
        <v>171125.99</v>
      </c>
      <c r="H22" s="58">
        <v>364211.66000000003</v>
      </c>
      <c r="I22" s="58">
        <v>275485.55</v>
      </c>
      <c r="J22" s="58">
        <v>114778.15000000001</v>
      </c>
      <c r="K22" s="58">
        <v>195950.18</v>
      </c>
      <c r="L22" s="58">
        <v>275296.13</v>
      </c>
      <c r="M22" s="58">
        <v>333327.55999999994</v>
      </c>
      <c r="N22" s="58">
        <v>3173167.2300000004</v>
      </c>
    </row>
    <row r="23" spans="1:14" outlineLevel="1" x14ac:dyDescent="0.25">
      <c r="A23" s="14" t="s">
        <v>84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</row>
    <row r="24" spans="1:14" outlineLevel="1" x14ac:dyDescent="0.25">
      <c r="A24" s="59" t="s">
        <v>85</v>
      </c>
      <c r="B24" s="58">
        <v>0</v>
      </c>
      <c r="C24" s="58">
        <v>112911.85</v>
      </c>
      <c r="D24" s="58">
        <v>2183.98</v>
      </c>
      <c r="E24" s="58">
        <v>7635.73</v>
      </c>
      <c r="F24" s="58">
        <v>5853.86</v>
      </c>
      <c r="G24" s="58">
        <v>16442.39</v>
      </c>
      <c r="H24" s="58">
        <v>52644.2</v>
      </c>
      <c r="I24" s="58">
        <v>50150.770000000004</v>
      </c>
      <c r="J24" s="58">
        <v>10362.700000000001</v>
      </c>
      <c r="K24" s="58">
        <v>151736.13999999998</v>
      </c>
      <c r="L24" s="58">
        <v>236691.91999999998</v>
      </c>
      <c r="M24" s="58">
        <v>243156.93</v>
      </c>
      <c r="N24" s="58">
        <v>889770.47</v>
      </c>
    </row>
    <row r="25" spans="1:14" outlineLevel="1" x14ac:dyDescent="0.25">
      <c r="A25" s="14" t="s">
        <v>86</v>
      </c>
      <c r="B25" s="17">
        <v>0</v>
      </c>
      <c r="C25" s="17">
        <v>99833.12</v>
      </c>
      <c r="D25" s="17">
        <v>0</v>
      </c>
      <c r="E25" s="17">
        <v>0</v>
      </c>
      <c r="F25" s="17">
        <v>16569.32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116402.44</v>
      </c>
    </row>
    <row r="26" spans="1:14" outlineLevel="1" x14ac:dyDescent="0.25">
      <c r="A26" s="59" t="s">
        <v>87</v>
      </c>
      <c r="B26" s="58">
        <v>0</v>
      </c>
      <c r="C26" s="58">
        <v>0</v>
      </c>
      <c r="D26" s="58">
        <v>0</v>
      </c>
      <c r="E26" s="58">
        <v>0</v>
      </c>
      <c r="F26" s="58">
        <v>53430.68</v>
      </c>
      <c r="G26" s="58">
        <v>0</v>
      </c>
      <c r="H26" s="58">
        <v>50000</v>
      </c>
      <c r="I26" s="58">
        <v>0</v>
      </c>
      <c r="J26" s="58">
        <v>5000</v>
      </c>
      <c r="K26" s="58">
        <v>0</v>
      </c>
      <c r="L26" s="58">
        <v>0</v>
      </c>
      <c r="M26" s="58">
        <v>0</v>
      </c>
      <c r="N26" s="58">
        <v>108430.68</v>
      </c>
    </row>
    <row r="27" spans="1:14" outlineLevel="1" x14ac:dyDescent="0.25">
      <c r="A27" s="14" t="s">
        <v>88</v>
      </c>
      <c r="B27" s="17">
        <v>-7073.17</v>
      </c>
      <c r="C27" s="17">
        <v>-16639.189999999999</v>
      </c>
      <c r="D27" s="17">
        <v>-4453.87</v>
      </c>
      <c r="E27" s="17">
        <v>-8896.69</v>
      </c>
      <c r="F27" s="17">
        <v>-3279.5200000000004</v>
      </c>
      <c r="G27" s="17">
        <v>-4689.3500000000004</v>
      </c>
      <c r="H27" s="17">
        <v>-10405.48</v>
      </c>
      <c r="I27" s="17">
        <v>-6891.2</v>
      </c>
      <c r="J27" s="17">
        <v>-3128.73</v>
      </c>
      <c r="K27" s="17">
        <v>-8692.64</v>
      </c>
      <c r="L27" s="17">
        <v>-12799.93</v>
      </c>
      <c r="M27" s="17">
        <v>-14412.45</v>
      </c>
      <c r="N27" s="17">
        <v>-101362.21999999999</v>
      </c>
    </row>
    <row r="28" spans="1:14" outlineLevel="1" x14ac:dyDescent="0.25">
      <c r="A28" s="14" t="s">
        <v>89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</row>
    <row r="29" spans="1:14" outlineLevel="1" x14ac:dyDescent="0.25">
      <c r="A29" s="14" t="s">
        <v>90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</row>
    <row r="30" spans="1:14" outlineLevel="1" x14ac:dyDescent="0.25">
      <c r="A30" s="14" t="s">
        <v>91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</row>
    <row r="31" spans="1:14" outlineLevel="1" x14ac:dyDescent="0.25">
      <c r="A31" s="5" t="s">
        <v>92</v>
      </c>
      <c r="B31" s="17">
        <v>183897.48</v>
      </c>
      <c r="C31" s="17">
        <v>748754.94000000006</v>
      </c>
      <c r="D31" s="17">
        <v>173693.59</v>
      </c>
      <c r="E31" s="17">
        <v>346822.97</v>
      </c>
      <c r="F31" s="17">
        <v>247899.12999999998</v>
      </c>
      <c r="G31" s="17">
        <v>182879.03</v>
      </c>
      <c r="H31" s="17">
        <v>456450.38000000006</v>
      </c>
      <c r="I31" s="17">
        <v>318745.12</v>
      </c>
      <c r="J31" s="17">
        <v>127012.12000000001</v>
      </c>
      <c r="K31" s="17">
        <v>338993.67999999993</v>
      </c>
      <c r="L31" s="17">
        <v>567438.12</v>
      </c>
      <c r="M31" s="17">
        <v>562072.04</v>
      </c>
      <c r="N31" s="17">
        <v>4254658.6000000006</v>
      </c>
    </row>
    <row r="32" spans="1:14" outlineLevel="1" x14ac:dyDescent="0.25">
      <c r="A32" s="5" t="s">
        <v>93</v>
      </c>
      <c r="B32" s="17">
        <v>544.0100000000001</v>
      </c>
      <c r="C32" s="17">
        <v>579.18999999999994</v>
      </c>
      <c r="D32" s="17">
        <v>1693.6599999999999</v>
      </c>
      <c r="E32" s="17">
        <v>1182.93</v>
      </c>
      <c r="F32" s="17">
        <v>905.5</v>
      </c>
      <c r="G32" s="17">
        <v>801.55</v>
      </c>
      <c r="H32" s="17">
        <v>935.85</v>
      </c>
      <c r="I32" s="17">
        <v>1088.3499999999999</v>
      </c>
      <c r="J32" s="17">
        <v>918.07000000000016</v>
      </c>
      <c r="K32" s="17">
        <v>694.78</v>
      </c>
      <c r="L32" s="17">
        <v>567.57999999999993</v>
      </c>
      <c r="M32" s="17">
        <v>398.34000000000003</v>
      </c>
      <c r="N32" s="17">
        <v>10309.810000000001</v>
      </c>
    </row>
    <row r="33" spans="1:14" outlineLevel="1" x14ac:dyDescent="0.25">
      <c r="A33" s="14" t="s">
        <v>94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</row>
    <row r="34" spans="1:14" outlineLevel="1" x14ac:dyDescent="0.25">
      <c r="A34" s="14" t="s">
        <v>95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</row>
    <row r="35" spans="1:14" outlineLevel="1" x14ac:dyDescent="0.25">
      <c r="A35" s="14" t="s">
        <v>96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</row>
    <row r="36" spans="1:14" outlineLevel="1" x14ac:dyDescent="0.25">
      <c r="A36" s="14" t="s">
        <v>97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</row>
    <row r="37" spans="1:14" outlineLevel="1" x14ac:dyDescent="0.25">
      <c r="A37" s="14" t="s">
        <v>98</v>
      </c>
      <c r="B37" s="17">
        <v>-225</v>
      </c>
      <c r="C37" s="17">
        <v>-250</v>
      </c>
      <c r="D37" s="17">
        <v>863440.75</v>
      </c>
      <c r="E37" s="17">
        <v>1248713.8999999999</v>
      </c>
      <c r="F37" s="17">
        <v>462807.2</v>
      </c>
      <c r="G37" s="17">
        <v>232058.05</v>
      </c>
      <c r="H37" s="17">
        <v>392453.8</v>
      </c>
      <c r="I37" s="17">
        <v>-268</v>
      </c>
      <c r="J37" s="17">
        <v>1858221.4000000001</v>
      </c>
      <c r="K37" s="17">
        <v>328031.09999999998</v>
      </c>
      <c r="L37" s="17">
        <v>129685.5</v>
      </c>
      <c r="M37" s="17">
        <v>15677</v>
      </c>
      <c r="N37" s="17">
        <v>5530345.7000000002</v>
      </c>
    </row>
    <row r="38" spans="1:14" outlineLevel="1" x14ac:dyDescent="0.25">
      <c r="A38" s="14" t="s">
        <v>99</v>
      </c>
      <c r="B38" s="17">
        <v>0</v>
      </c>
      <c r="C38" s="17">
        <v>0</v>
      </c>
      <c r="D38" s="17">
        <v>420</v>
      </c>
      <c r="E38" s="17">
        <v>1210</v>
      </c>
      <c r="F38" s="17">
        <v>870</v>
      </c>
      <c r="G38" s="17">
        <v>70</v>
      </c>
      <c r="H38" s="17">
        <v>0</v>
      </c>
      <c r="I38" s="17">
        <v>425</v>
      </c>
      <c r="J38" s="17">
        <v>-165</v>
      </c>
      <c r="K38" s="17">
        <v>0</v>
      </c>
      <c r="L38" s="17">
        <v>0</v>
      </c>
      <c r="M38" s="17">
        <v>0</v>
      </c>
      <c r="N38" s="17">
        <v>2830</v>
      </c>
    </row>
    <row r="39" spans="1:14" outlineLevel="1" x14ac:dyDescent="0.25">
      <c r="A39" s="14" t="s">
        <v>100</v>
      </c>
      <c r="B39" s="17">
        <v>5000</v>
      </c>
      <c r="C39" s="17">
        <v>4100</v>
      </c>
      <c r="D39" s="17">
        <v>-9100</v>
      </c>
      <c r="E39" s="17">
        <v>2500</v>
      </c>
      <c r="F39" s="17">
        <v>0</v>
      </c>
      <c r="G39" s="17">
        <v>0</v>
      </c>
      <c r="H39" s="17">
        <v>-50500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-48000</v>
      </c>
    </row>
    <row r="40" spans="1:14" outlineLevel="1" x14ac:dyDescent="0.25">
      <c r="A40" s="14" t="s">
        <v>101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</row>
    <row r="41" spans="1:14" outlineLevel="1" x14ac:dyDescent="0.25">
      <c r="A41" s="14" t="s">
        <v>102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</row>
    <row r="42" spans="1:14" outlineLevel="1" x14ac:dyDescent="0.25">
      <c r="A42" s="14" t="s">
        <v>103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</row>
    <row r="43" spans="1:14" outlineLevel="1" x14ac:dyDescent="0.25">
      <c r="A43" s="14" t="s">
        <v>104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</row>
    <row r="44" spans="1:14" outlineLevel="1" x14ac:dyDescent="0.25">
      <c r="A44" s="14" t="s">
        <v>105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</row>
    <row r="45" spans="1:14" outlineLevel="1" x14ac:dyDescent="0.25">
      <c r="A45" s="14" t="s">
        <v>106</v>
      </c>
      <c r="B45" s="17">
        <v>0</v>
      </c>
      <c r="C45" s="17">
        <v>0</v>
      </c>
      <c r="D45" s="17">
        <v>0</v>
      </c>
      <c r="E45" s="17">
        <v>525000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525000</v>
      </c>
      <c r="N45" s="17">
        <v>1050000</v>
      </c>
    </row>
    <row r="46" spans="1:14" outlineLevel="1" x14ac:dyDescent="0.25">
      <c r="A46" s="14" t="s">
        <v>107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</row>
    <row r="47" spans="1:14" outlineLevel="1" x14ac:dyDescent="0.25">
      <c r="A47" s="14" t="s">
        <v>108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</row>
    <row r="48" spans="1:14" outlineLevel="1" x14ac:dyDescent="0.25">
      <c r="A48" s="14" t="s">
        <v>109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</row>
    <row r="49" spans="1:14" outlineLevel="1" x14ac:dyDescent="0.25">
      <c r="A49" s="14" t="s">
        <v>110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</row>
    <row r="50" spans="1:14" outlineLevel="1" x14ac:dyDescent="0.25">
      <c r="A50" s="14" t="s">
        <v>111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</row>
    <row r="51" spans="1:14" outlineLevel="1" x14ac:dyDescent="0.25">
      <c r="A51" s="14" t="s">
        <v>112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</row>
    <row r="52" spans="1:14" outlineLevel="1" x14ac:dyDescent="0.25">
      <c r="A52" s="14" t="s">
        <v>113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</row>
    <row r="53" spans="1:14" outlineLevel="1" x14ac:dyDescent="0.25">
      <c r="A53" s="14" t="s">
        <v>114</v>
      </c>
      <c r="B53" s="17">
        <v>-1299.5999999999999</v>
      </c>
      <c r="C53" s="17">
        <v>-5311.32</v>
      </c>
      <c r="D53" s="17">
        <v>-81047.91</v>
      </c>
      <c r="E53" s="17">
        <v>-163205.54</v>
      </c>
      <c r="F53" s="17">
        <v>-86448.17</v>
      </c>
      <c r="G53" s="17">
        <v>-22630.23</v>
      </c>
      <c r="H53" s="17">
        <v>-40294.11</v>
      </c>
      <c r="I53" s="17">
        <v>-2663.8599999999997</v>
      </c>
      <c r="J53" s="17">
        <v>-170016.53999999998</v>
      </c>
      <c r="K53" s="17">
        <v>-31372.059999999998</v>
      </c>
      <c r="L53" s="17">
        <v>-14528.960000000001</v>
      </c>
      <c r="M53" s="17">
        <v>-52699.8</v>
      </c>
      <c r="N53" s="17">
        <v>-671518.1</v>
      </c>
    </row>
    <row r="54" spans="1:14" outlineLevel="1" x14ac:dyDescent="0.25">
      <c r="A54" s="14" t="s">
        <v>115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</row>
    <row r="55" spans="1:14" outlineLevel="1" x14ac:dyDescent="0.25">
      <c r="A55" s="14" t="s">
        <v>116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</row>
    <row r="56" spans="1:14" outlineLevel="1" x14ac:dyDescent="0.25">
      <c r="A56" s="14" t="s">
        <v>117</v>
      </c>
      <c r="B56" s="17">
        <v>9665</v>
      </c>
      <c r="C56" s="17">
        <v>55164.639999999999</v>
      </c>
      <c r="D56" s="17">
        <v>45771.6</v>
      </c>
      <c r="E56" s="17">
        <v>35971</v>
      </c>
      <c r="F56" s="17">
        <v>496857.9</v>
      </c>
      <c r="G56" s="17">
        <v>19319</v>
      </c>
      <c r="H56" s="17">
        <v>105758.39999999999</v>
      </c>
      <c r="I56" s="17">
        <v>29441.350000000002</v>
      </c>
      <c r="J56" s="17">
        <v>31016.23</v>
      </c>
      <c r="K56" s="17">
        <v>20547.16</v>
      </c>
      <c r="L56" s="17">
        <v>31747.39</v>
      </c>
      <c r="M56" s="17">
        <v>44761.259999999995</v>
      </c>
      <c r="N56" s="17">
        <v>926020.93</v>
      </c>
    </row>
    <row r="57" spans="1:14" outlineLevel="1" x14ac:dyDescent="0.25">
      <c r="A57" s="14" t="s">
        <v>118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</row>
    <row r="58" spans="1:14" outlineLevel="1" x14ac:dyDescent="0.25">
      <c r="A58" s="5" t="s">
        <v>119</v>
      </c>
      <c r="B58" s="17">
        <v>13140.4</v>
      </c>
      <c r="C58" s="17">
        <v>53703.32</v>
      </c>
      <c r="D58" s="17">
        <v>819484.44</v>
      </c>
      <c r="E58" s="17">
        <v>1650189.3599999999</v>
      </c>
      <c r="F58" s="17">
        <v>874086.93</v>
      </c>
      <c r="G58" s="17">
        <v>228816.81999999998</v>
      </c>
      <c r="H58" s="17">
        <v>407418.08999999997</v>
      </c>
      <c r="I58" s="17">
        <v>26934.49</v>
      </c>
      <c r="J58" s="17">
        <v>1719056.09</v>
      </c>
      <c r="K58" s="17">
        <v>317206.19999999995</v>
      </c>
      <c r="L58" s="17">
        <v>146903.93</v>
      </c>
      <c r="M58" s="17">
        <v>532738.46</v>
      </c>
      <c r="N58" s="17">
        <v>6789678.5300000003</v>
      </c>
    </row>
    <row r="59" spans="1:14" outlineLevel="1" x14ac:dyDescent="0.25">
      <c r="A59" s="5" t="s">
        <v>120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</row>
    <row r="60" spans="1:14" outlineLevel="1" x14ac:dyDescent="0.25">
      <c r="A60" s="5" t="s">
        <v>121</v>
      </c>
      <c r="B60" s="17">
        <v>0</v>
      </c>
      <c r="C60" s="17">
        <v>0</v>
      </c>
      <c r="D60" s="17">
        <v>6484.56</v>
      </c>
      <c r="E60" s="17">
        <v>7109.83</v>
      </c>
      <c r="F60" s="17">
        <v>12953.85</v>
      </c>
      <c r="G60" s="17">
        <v>22999.5</v>
      </c>
      <c r="H60" s="17">
        <v>4115.8399999999992</v>
      </c>
      <c r="I60" s="17">
        <v>7954.3099999999995</v>
      </c>
      <c r="J60" s="17">
        <v>9896.68</v>
      </c>
      <c r="K60" s="17">
        <v>4070.43</v>
      </c>
      <c r="L60" s="17">
        <v>25814.100000000002</v>
      </c>
      <c r="M60" s="17">
        <v>2156.58</v>
      </c>
      <c r="N60" s="17">
        <v>103555.68000000001</v>
      </c>
    </row>
    <row r="61" spans="1:14" outlineLevel="1" x14ac:dyDescent="0.25">
      <c r="A61" s="14" t="s">
        <v>94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</row>
    <row r="62" spans="1:14" outlineLevel="1" x14ac:dyDescent="0.25">
      <c r="A62" s="14" t="s">
        <v>95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</row>
    <row r="63" spans="1:14" outlineLevel="1" x14ac:dyDescent="0.25">
      <c r="A63" s="14" t="s">
        <v>96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</row>
    <row r="64" spans="1:14" outlineLevel="1" x14ac:dyDescent="0.25">
      <c r="A64" s="14" t="s">
        <v>97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</row>
    <row r="65" spans="1:14" outlineLevel="1" x14ac:dyDescent="0.25">
      <c r="A65" s="14" t="s">
        <v>98</v>
      </c>
      <c r="B65" s="17">
        <v>-225</v>
      </c>
      <c r="C65" s="17">
        <v>-250</v>
      </c>
      <c r="D65" s="17">
        <v>863440.75</v>
      </c>
      <c r="E65" s="17">
        <v>1248713.8999999999</v>
      </c>
      <c r="F65" s="17">
        <v>462807.2</v>
      </c>
      <c r="G65" s="17">
        <v>232058.05</v>
      </c>
      <c r="H65" s="17">
        <v>392453.8</v>
      </c>
      <c r="I65" s="17">
        <v>-268</v>
      </c>
      <c r="J65" s="17">
        <v>1858221.4000000001</v>
      </c>
      <c r="K65" s="17">
        <v>328031.09999999998</v>
      </c>
      <c r="L65" s="17">
        <v>129685.5</v>
      </c>
      <c r="M65" s="17">
        <v>15677</v>
      </c>
      <c r="N65" s="17">
        <v>5530345.7000000002</v>
      </c>
    </row>
    <row r="66" spans="1:14" outlineLevel="1" x14ac:dyDescent="0.25">
      <c r="A66" s="14" t="s">
        <v>99</v>
      </c>
      <c r="B66" s="17">
        <v>0</v>
      </c>
      <c r="C66" s="17">
        <v>0</v>
      </c>
      <c r="D66" s="17">
        <v>420</v>
      </c>
      <c r="E66" s="17">
        <v>1210</v>
      </c>
      <c r="F66" s="17">
        <v>870</v>
      </c>
      <c r="G66" s="17">
        <v>70</v>
      </c>
      <c r="H66" s="17">
        <v>0</v>
      </c>
      <c r="I66" s="17">
        <v>425</v>
      </c>
      <c r="J66" s="17">
        <v>-165</v>
      </c>
      <c r="K66" s="17">
        <v>0</v>
      </c>
      <c r="L66" s="17">
        <v>0</v>
      </c>
      <c r="M66" s="17">
        <v>0</v>
      </c>
      <c r="N66" s="17">
        <v>2830</v>
      </c>
    </row>
    <row r="67" spans="1:14" outlineLevel="1" x14ac:dyDescent="0.25">
      <c r="A67" s="14" t="s">
        <v>100</v>
      </c>
      <c r="B67" s="17">
        <v>5000</v>
      </c>
      <c r="C67" s="17">
        <v>4100</v>
      </c>
      <c r="D67" s="17">
        <v>-9100</v>
      </c>
      <c r="E67" s="17">
        <v>2500</v>
      </c>
      <c r="F67" s="17">
        <v>0</v>
      </c>
      <c r="G67" s="17">
        <v>0</v>
      </c>
      <c r="H67" s="17">
        <v>-50500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-48000</v>
      </c>
    </row>
    <row r="68" spans="1:14" outlineLevel="1" x14ac:dyDescent="0.25">
      <c r="A68" s="14" t="s">
        <v>101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</row>
    <row r="69" spans="1:14" outlineLevel="1" x14ac:dyDescent="0.25">
      <c r="A69" s="14" t="s">
        <v>102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</row>
    <row r="70" spans="1:14" outlineLevel="1" x14ac:dyDescent="0.25">
      <c r="A70" s="14" t="s">
        <v>103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</row>
    <row r="71" spans="1:14" outlineLevel="1" x14ac:dyDescent="0.25">
      <c r="A71" s="14" t="s">
        <v>104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</row>
    <row r="72" spans="1:14" outlineLevel="1" x14ac:dyDescent="0.25">
      <c r="A72" s="14" t="s">
        <v>105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</row>
    <row r="73" spans="1:14" outlineLevel="1" x14ac:dyDescent="0.25">
      <c r="A73" s="14" t="s">
        <v>106</v>
      </c>
      <c r="B73" s="17">
        <v>0</v>
      </c>
      <c r="C73" s="17">
        <v>0</v>
      </c>
      <c r="D73" s="17">
        <v>0</v>
      </c>
      <c r="E73" s="17">
        <v>525000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525000</v>
      </c>
      <c r="N73" s="17">
        <v>1050000</v>
      </c>
    </row>
    <row r="74" spans="1:14" outlineLevel="1" x14ac:dyDescent="0.25">
      <c r="A74" s="14" t="s">
        <v>107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</row>
    <row r="75" spans="1:14" outlineLevel="1" x14ac:dyDescent="0.25">
      <c r="A75" s="14" t="s">
        <v>108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</row>
    <row r="76" spans="1:14" outlineLevel="1" x14ac:dyDescent="0.25">
      <c r="A76" s="14" t="s">
        <v>109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</row>
    <row r="77" spans="1:14" outlineLevel="1" x14ac:dyDescent="0.25">
      <c r="A77" s="14" t="s">
        <v>110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</row>
    <row r="78" spans="1:14" outlineLevel="1" x14ac:dyDescent="0.25">
      <c r="A78" s="14" t="s">
        <v>111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</row>
    <row r="79" spans="1:14" outlineLevel="1" x14ac:dyDescent="0.25">
      <c r="A79" s="14" t="s">
        <v>112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</row>
    <row r="80" spans="1:14" outlineLevel="1" x14ac:dyDescent="0.25">
      <c r="A80" s="14" t="s">
        <v>113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</row>
    <row r="81" spans="1:14" outlineLevel="1" x14ac:dyDescent="0.25">
      <c r="A81" s="14" t="s">
        <v>114</v>
      </c>
      <c r="B81" s="17">
        <v>-1299.5999999999999</v>
      </c>
      <c r="C81" s="17">
        <v>-5311.32</v>
      </c>
      <c r="D81" s="17">
        <v>-81047.91</v>
      </c>
      <c r="E81" s="17">
        <v>-163205.54</v>
      </c>
      <c r="F81" s="17">
        <v>-86448.17</v>
      </c>
      <c r="G81" s="17">
        <v>-22630.23</v>
      </c>
      <c r="H81" s="17">
        <v>-40294.11</v>
      </c>
      <c r="I81" s="17">
        <v>-2663.8599999999997</v>
      </c>
      <c r="J81" s="17">
        <v>-170016.53999999998</v>
      </c>
      <c r="K81" s="17">
        <v>-31372.059999999998</v>
      </c>
      <c r="L81" s="17">
        <v>-14528.960000000001</v>
      </c>
      <c r="M81" s="17">
        <v>-52699.8</v>
      </c>
      <c r="N81" s="17">
        <v>-671518.1</v>
      </c>
    </row>
    <row r="82" spans="1:14" outlineLevel="1" x14ac:dyDescent="0.25">
      <c r="A82" s="14" t="s">
        <v>115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</row>
    <row r="83" spans="1:14" outlineLevel="1" x14ac:dyDescent="0.25">
      <c r="A83" s="14" t="s">
        <v>116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</row>
    <row r="84" spans="1:14" outlineLevel="1" x14ac:dyDescent="0.25">
      <c r="A84" s="14" t="s">
        <v>117</v>
      </c>
      <c r="B84" s="17">
        <v>9665</v>
      </c>
      <c r="C84" s="17">
        <v>55164.639999999999</v>
      </c>
      <c r="D84" s="17">
        <v>45771.6</v>
      </c>
      <c r="E84" s="17">
        <v>35971</v>
      </c>
      <c r="F84" s="17">
        <v>496857.9</v>
      </c>
      <c r="G84" s="17">
        <v>19319</v>
      </c>
      <c r="H84" s="17">
        <v>105758.39999999999</v>
      </c>
      <c r="I84" s="17">
        <v>29441.350000000002</v>
      </c>
      <c r="J84" s="17">
        <v>31016.23</v>
      </c>
      <c r="K84" s="17">
        <v>20547.16</v>
      </c>
      <c r="L84" s="17">
        <v>31747.39</v>
      </c>
      <c r="M84" s="17">
        <v>44761.259999999995</v>
      </c>
      <c r="N84" s="17">
        <v>926020.93</v>
      </c>
    </row>
    <row r="85" spans="1:14" outlineLevel="1" x14ac:dyDescent="0.25">
      <c r="A85" s="14" t="s">
        <v>118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</row>
    <row r="86" spans="1:14" outlineLevel="1" x14ac:dyDescent="0.25">
      <c r="A86" s="5" t="s">
        <v>119</v>
      </c>
      <c r="B86" s="17">
        <v>13140.4</v>
      </c>
      <c r="C86" s="17">
        <v>53703.32</v>
      </c>
      <c r="D86" s="17">
        <v>819484.44</v>
      </c>
      <c r="E86" s="17">
        <v>1650189.3599999999</v>
      </c>
      <c r="F86" s="17">
        <v>874086.93</v>
      </c>
      <c r="G86" s="17">
        <v>228816.81999999998</v>
      </c>
      <c r="H86" s="17">
        <v>407418.08999999997</v>
      </c>
      <c r="I86" s="17">
        <v>26934.49</v>
      </c>
      <c r="J86" s="17">
        <v>1719056.09</v>
      </c>
      <c r="K86" s="17">
        <v>317206.19999999995</v>
      </c>
      <c r="L86" s="17">
        <v>146903.93</v>
      </c>
      <c r="M86" s="17">
        <v>532738.46</v>
      </c>
      <c r="N86" s="17">
        <v>6789678.5300000003</v>
      </c>
    </row>
    <row r="87" spans="1:14" outlineLevel="1" x14ac:dyDescent="0.25">
      <c r="A87" s="5" t="s">
        <v>120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</row>
    <row r="88" spans="1:14" outlineLevel="1" x14ac:dyDescent="0.25">
      <c r="A88" s="5" t="s">
        <v>121</v>
      </c>
      <c r="B88" s="17">
        <v>0</v>
      </c>
      <c r="C88" s="17">
        <v>0</v>
      </c>
      <c r="D88" s="17">
        <v>6484.56</v>
      </c>
      <c r="E88" s="17">
        <v>7109.83</v>
      </c>
      <c r="F88" s="17">
        <v>12953.85</v>
      </c>
      <c r="G88" s="17">
        <v>22999.5</v>
      </c>
      <c r="H88" s="17">
        <v>4115.8399999999992</v>
      </c>
      <c r="I88" s="17">
        <v>7954.3099999999995</v>
      </c>
      <c r="J88" s="17">
        <v>9896.68</v>
      </c>
      <c r="K88" s="17">
        <v>4070.43</v>
      </c>
      <c r="L88" s="17">
        <v>25814.100000000002</v>
      </c>
      <c r="M88" s="17">
        <v>2156.58</v>
      </c>
      <c r="N88" s="17">
        <v>103555.68000000001</v>
      </c>
    </row>
    <row r="89" spans="1:14" outlineLevel="1" x14ac:dyDescent="0.25">
      <c r="A89" s="57" t="s">
        <v>122</v>
      </c>
      <c r="B89" s="58">
        <v>13140.4</v>
      </c>
      <c r="C89" s="58">
        <v>53703.32</v>
      </c>
      <c r="D89" s="58">
        <v>825969</v>
      </c>
      <c r="E89" s="58">
        <v>1657299.19</v>
      </c>
      <c r="F89" s="58">
        <v>887040.78</v>
      </c>
      <c r="G89" s="58">
        <v>251816.31999999998</v>
      </c>
      <c r="H89" s="58">
        <v>411533.93</v>
      </c>
      <c r="I89" s="58">
        <v>34888.800000000003</v>
      </c>
      <c r="J89" s="58">
        <v>1728952.77</v>
      </c>
      <c r="K89" s="58">
        <v>321276.62999999995</v>
      </c>
      <c r="L89" s="58">
        <v>172718.03</v>
      </c>
      <c r="M89" s="58">
        <v>534895.03999999992</v>
      </c>
      <c r="N89" s="58">
        <v>6893234.21</v>
      </c>
    </row>
    <row r="90" spans="1:14" outlineLevel="1" x14ac:dyDescent="0.25">
      <c r="A90" s="5" t="s">
        <v>123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</row>
    <row r="91" spans="1:14" ht="15.75" outlineLevel="1" thickBot="1" x14ac:dyDescent="0.3">
      <c r="A91" s="5" t="s">
        <v>124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</row>
    <row r="92" spans="1:14" s="5" customFormat="1" ht="15.75" thickBot="1" x14ac:dyDescent="0.3">
      <c r="A92" s="21" t="s">
        <v>125</v>
      </c>
      <c r="B92" s="22">
        <v>197581.89</v>
      </c>
      <c r="C92" s="22">
        <v>828037.45</v>
      </c>
      <c r="D92" s="22">
        <v>1001356.25</v>
      </c>
      <c r="E92" s="22">
        <v>2008881.6199999999</v>
      </c>
      <c r="F92" s="22">
        <v>1138671.94</v>
      </c>
      <c r="G92" s="22">
        <v>447118.91999999993</v>
      </c>
      <c r="H92" s="22">
        <v>887308.02</v>
      </c>
      <c r="I92" s="22">
        <v>366839.23</v>
      </c>
      <c r="J92" s="22">
        <v>1858353.06</v>
      </c>
      <c r="K92" s="22">
        <v>627311.64999999991</v>
      </c>
      <c r="L92" s="22">
        <v>740723.73</v>
      </c>
      <c r="M92" s="22">
        <v>1132365.42</v>
      </c>
      <c r="N92" s="22">
        <v>11234549.18</v>
      </c>
    </row>
    <row r="93" spans="1:14" x14ac:dyDescent="0.25">
      <c r="A93" s="82" t="s">
        <v>127</v>
      </c>
      <c r="B93" s="83">
        <v>160383.70000000001</v>
      </c>
      <c r="C93" s="3">
        <v>290414.21000000002</v>
      </c>
      <c r="D93" s="3">
        <v>662069.27</v>
      </c>
      <c r="E93" s="3">
        <v>800611.14</v>
      </c>
      <c r="F93" s="3">
        <v>514385.16000000003</v>
      </c>
      <c r="G93" s="3">
        <v>186671.23</v>
      </c>
      <c r="H93" s="3">
        <v>397818.13999999996</v>
      </c>
      <c r="I93" s="3">
        <v>901394.34</v>
      </c>
      <c r="J93" s="3">
        <v>940246.26</v>
      </c>
      <c r="K93" s="3">
        <v>663690.79</v>
      </c>
      <c r="L93" s="3">
        <v>328004.50999999995</v>
      </c>
      <c r="M93" s="3">
        <v>294650.06000000011</v>
      </c>
      <c r="N93" s="3">
        <v>6140338.8100000005</v>
      </c>
    </row>
    <row r="94" spans="1:14" x14ac:dyDescent="0.25">
      <c r="A94" s="82" t="s">
        <v>126</v>
      </c>
      <c r="B94" s="3">
        <v>739590.15999999992</v>
      </c>
      <c r="C94" s="83">
        <v>1111976.73</v>
      </c>
      <c r="D94" s="83">
        <v>1555808.13</v>
      </c>
      <c r="E94" s="83">
        <v>1859130.9000000001</v>
      </c>
      <c r="F94" s="3">
        <v>1313426.57</v>
      </c>
      <c r="G94" s="3">
        <v>1345104.72</v>
      </c>
      <c r="H94" s="3">
        <v>1199463.6299999999</v>
      </c>
      <c r="I94" s="3">
        <v>1650056.3299999998</v>
      </c>
      <c r="J94" s="3">
        <v>1834925.21</v>
      </c>
      <c r="K94" s="3">
        <v>1573719.4200000002</v>
      </c>
      <c r="L94" s="3">
        <v>1463485.0899999999</v>
      </c>
      <c r="M94" s="3">
        <v>672037.97</v>
      </c>
      <c r="N94" s="3">
        <v>16318724.859999999</v>
      </c>
    </row>
    <row r="95" spans="1:14" x14ac:dyDescent="0.25">
      <c r="B95" s="1"/>
    </row>
    <row r="96" spans="1:14" x14ac:dyDescent="0.25">
      <c r="B96" s="5"/>
      <c r="C96" s="46"/>
      <c r="D96" s="46"/>
      <c r="E96" s="46"/>
    </row>
    <row r="97" spans="2:5" x14ac:dyDescent="0.25">
      <c r="B97" s="26"/>
      <c r="C97" s="4"/>
    </row>
    <row r="98" spans="2:5" x14ac:dyDescent="0.25">
      <c r="B98" s="28"/>
      <c r="C98" s="4"/>
    </row>
    <row r="99" spans="2:5" x14ac:dyDescent="0.25">
      <c r="B99" s="28"/>
      <c r="C99" s="3"/>
    </row>
    <row r="100" spans="2:5" ht="15.75" x14ac:dyDescent="0.25">
      <c r="B100" s="45"/>
      <c r="C100" s="44"/>
      <c r="D100" s="4"/>
      <c r="E100" s="4"/>
    </row>
    <row r="101" spans="2:5" x14ac:dyDescent="0.25">
      <c r="B101" s="28"/>
      <c r="C101" s="3"/>
    </row>
    <row r="102" spans="2:5" x14ac:dyDescent="0.25">
      <c r="B102" s="28"/>
      <c r="C102" s="4"/>
    </row>
  </sheetData>
  <dataValidations count="1">
    <dataValidation type="list" allowBlank="1" showInputMessage="1" sqref="B4:N7">
      <formula1>"..."</formula1>
    </dataValidation>
  </dataValidations>
  <pageMargins left="0.7" right="0.7" top="0.75" bottom="0.75" header="0.3" footer="0.3"/>
  <pageSetup scale="54" orientation="landscape" horizontalDpi="1200" verticalDpi="1200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V1"/>
  <sheetViews>
    <sheetView workbookViewId="0"/>
  </sheetViews>
  <sheetFormatPr defaultRowHeight="15" x14ac:dyDescent="0.25"/>
  <sheetData>
    <row r="1" spans="1:386" ht="15.75" thickBot="1" x14ac:dyDescent="0.3">
      <c r="A1" s="47"/>
      <c r="B1" s="54"/>
      <c r="C1" s="48"/>
      <c r="D1" s="48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5"/>
      <c r="S1" s="27"/>
      <c r="T1" s="29"/>
      <c r="U1" s="29"/>
      <c r="V1" s="29"/>
      <c r="W1" s="5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5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5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4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4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4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4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4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59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14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59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14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59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14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4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4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4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5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5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5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5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5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57"/>
      <c r="LT1" s="58"/>
      <c r="LU1" s="58"/>
      <c r="LV1" s="58"/>
      <c r="LW1" s="58"/>
      <c r="LX1" s="58"/>
      <c r="LY1" s="58"/>
      <c r="LZ1" s="58"/>
      <c r="MA1" s="58"/>
      <c r="MB1" s="58"/>
      <c r="MC1" s="58"/>
      <c r="MD1" s="58"/>
      <c r="ME1" s="58"/>
      <c r="MF1" s="58"/>
      <c r="MG1" s="5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5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21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</row>
  </sheetData>
  <dataValidations count="1">
    <dataValidation type="list" allowBlank="1" showInputMessage="1" sqref="A1:D1">
      <formula1>"..."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A37" workbookViewId="0">
      <selection activeCell="C46" sqref="C46"/>
    </sheetView>
  </sheetViews>
  <sheetFormatPr defaultRowHeight="15" outlineLevelRow="1" x14ac:dyDescent="0.25"/>
  <cols>
    <col min="1" max="1" width="59.28515625" customWidth="1"/>
    <col min="2" max="7" width="14.140625" bestFit="1" customWidth="1"/>
    <col min="8" max="8" width="16.7109375" bestFit="1" customWidth="1"/>
    <col min="9" max="14" width="14.140625" bestFit="1" customWidth="1"/>
  </cols>
  <sheetData>
    <row r="1" spans="1:14" s="53" customFormat="1" ht="26.25" x14ac:dyDescent="0.4">
      <c r="A1" s="56" t="s">
        <v>54</v>
      </c>
    </row>
    <row r="2" spans="1:14" ht="23.25" x14ac:dyDescent="0.35">
      <c r="A2" s="60" t="s">
        <v>59</v>
      </c>
    </row>
    <row r="3" spans="1:14" ht="24" thickBot="1" x14ac:dyDescent="0.4">
      <c r="A3" s="23" t="str">
        <f>"Funds = "&amp;B12</f>
        <v>Funds = Current Funds</v>
      </c>
      <c r="B3" s="1"/>
      <c r="C3" s="1"/>
      <c r="D3" s="1"/>
      <c r="E3" s="1"/>
      <c r="F3" s="1"/>
    </row>
    <row r="4" spans="1:14" s="12" customFormat="1" ht="45.75" thickBot="1" x14ac:dyDescent="0.3">
      <c r="B4" s="47"/>
      <c r="C4" s="47"/>
      <c r="D4" s="47"/>
      <c r="E4" s="47"/>
      <c r="F4" s="47"/>
      <c r="G4" s="47"/>
      <c r="H4" s="47" t="s">
        <v>15</v>
      </c>
      <c r="I4" s="47"/>
      <c r="J4" s="47"/>
      <c r="K4" s="47"/>
      <c r="L4" s="47"/>
      <c r="M4" s="47"/>
      <c r="N4" s="47"/>
    </row>
    <row r="5" spans="1:14" s="5" customFormat="1" x14ac:dyDescent="0.25">
      <c r="B5" s="54"/>
      <c r="C5" s="54"/>
      <c r="D5" s="54"/>
      <c r="E5" s="54"/>
      <c r="F5" s="54"/>
      <c r="G5" s="54"/>
      <c r="H5" s="54" t="s">
        <v>13</v>
      </c>
      <c r="I5" s="54"/>
      <c r="J5" s="54"/>
      <c r="K5" s="54"/>
      <c r="L5" s="54"/>
      <c r="M5" s="54"/>
      <c r="N5" s="54"/>
    </row>
    <row r="6" spans="1:14" s="5" customFormat="1" x14ac:dyDescent="0.25">
      <c r="B6" s="48"/>
      <c r="C6" s="48"/>
      <c r="D6" s="48"/>
      <c r="E6" s="48"/>
      <c r="F6" s="48"/>
      <c r="G6" s="48"/>
      <c r="H6" s="48" t="s">
        <v>14</v>
      </c>
      <c r="I6" s="48"/>
      <c r="J6" s="48"/>
      <c r="K6" s="48"/>
      <c r="L6" s="48"/>
      <c r="M6" s="48"/>
      <c r="N6" s="48"/>
    </row>
    <row r="7" spans="1:14" s="5" customFormat="1" x14ac:dyDescent="0.25">
      <c r="B7" s="48"/>
      <c r="C7" s="48"/>
      <c r="D7" s="48"/>
      <c r="E7" s="48"/>
      <c r="F7" s="48"/>
      <c r="G7" s="48"/>
      <c r="H7" s="48" t="s">
        <v>12</v>
      </c>
      <c r="I7" s="48"/>
      <c r="J7" s="48"/>
      <c r="K7" s="48"/>
      <c r="L7" s="48"/>
      <c r="M7" s="48"/>
      <c r="N7" s="48"/>
    </row>
    <row r="8" spans="1:14" s="5" customFormat="1" ht="15.75" thickBot="1" x14ac:dyDescent="0.3">
      <c r="B8" s="49" t="s">
        <v>42</v>
      </c>
      <c r="C8" s="49" t="s">
        <v>43</v>
      </c>
      <c r="D8" s="49" t="s">
        <v>44</v>
      </c>
      <c r="E8" s="49" t="s">
        <v>45</v>
      </c>
      <c r="F8" s="49" t="s">
        <v>46</v>
      </c>
      <c r="G8" s="49" t="s">
        <v>47</v>
      </c>
      <c r="H8" s="49" t="s">
        <v>48</v>
      </c>
      <c r="I8" s="49" t="s">
        <v>49</v>
      </c>
      <c r="J8" s="49" t="s">
        <v>50</v>
      </c>
      <c r="K8" s="49" t="s">
        <v>51</v>
      </c>
      <c r="L8" s="49" t="s">
        <v>52</v>
      </c>
      <c r="M8" s="49" t="s">
        <v>53</v>
      </c>
      <c r="N8" s="49" t="s">
        <v>4</v>
      </c>
    </row>
    <row r="9" spans="1:14" outlineLevel="1" x14ac:dyDescent="0.25">
      <c r="B9" s="55" t="s">
        <v>1</v>
      </c>
      <c r="C9" s="55" t="s">
        <v>1</v>
      </c>
      <c r="D9" s="55" t="s">
        <v>1</v>
      </c>
      <c r="E9" s="55" t="s">
        <v>1</v>
      </c>
      <c r="F9" s="55" t="s">
        <v>1</v>
      </c>
      <c r="G9" s="55" t="s">
        <v>1</v>
      </c>
      <c r="H9" s="55" t="s">
        <v>1</v>
      </c>
      <c r="I9" s="55" t="s">
        <v>1</v>
      </c>
      <c r="J9" s="55" t="s">
        <v>1</v>
      </c>
      <c r="K9" s="55" t="s">
        <v>1</v>
      </c>
      <c r="L9" s="55" t="s">
        <v>1</v>
      </c>
      <c r="M9" s="55" t="s">
        <v>1</v>
      </c>
      <c r="N9" s="55" t="s">
        <v>1</v>
      </c>
    </row>
    <row r="10" spans="1:14" outlineLevel="1" x14ac:dyDescent="0.25">
      <c r="B10" s="27" t="s">
        <v>2</v>
      </c>
      <c r="C10" s="27" t="s">
        <v>2</v>
      </c>
      <c r="D10" s="27" t="s">
        <v>2</v>
      </c>
      <c r="E10" s="27" t="s">
        <v>2</v>
      </c>
      <c r="F10" s="27" t="s">
        <v>2</v>
      </c>
      <c r="G10" s="27" t="s">
        <v>2</v>
      </c>
      <c r="H10" s="27" t="s">
        <v>2</v>
      </c>
      <c r="I10" s="27" t="s">
        <v>2</v>
      </c>
      <c r="J10" s="27" t="s">
        <v>2</v>
      </c>
      <c r="K10" s="27" t="s">
        <v>2</v>
      </c>
      <c r="L10" s="27" t="s">
        <v>2</v>
      </c>
      <c r="M10" s="27" t="s">
        <v>2</v>
      </c>
      <c r="N10" s="27" t="s">
        <v>2</v>
      </c>
    </row>
    <row r="11" spans="1:14" outlineLevel="1" x14ac:dyDescent="0.25">
      <c r="B11" s="29" t="s">
        <v>5</v>
      </c>
      <c r="C11" s="29" t="s">
        <v>5</v>
      </c>
      <c r="D11" s="29" t="s">
        <v>5</v>
      </c>
      <c r="E11" s="29" t="s">
        <v>5</v>
      </c>
      <c r="F11" s="29" t="s">
        <v>5</v>
      </c>
      <c r="G11" s="29" t="s">
        <v>5</v>
      </c>
      <c r="H11" s="29" t="s">
        <v>5</v>
      </c>
      <c r="I11" s="29" t="s">
        <v>5</v>
      </c>
      <c r="J11" s="29" t="s">
        <v>5</v>
      </c>
      <c r="K11" s="29" t="s">
        <v>5</v>
      </c>
      <c r="L11" s="29" t="s">
        <v>5</v>
      </c>
      <c r="M11" s="29" t="s">
        <v>5</v>
      </c>
      <c r="N11" s="29" t="s">
        <v>5</v>
      </c>
    </row>
    <row r="12" spans="1:14" outlineLevel="1" x14ac:dyDescent="0.25">
      <c r="B12" s="29" t="s">
        <v>6</v>
      </c>
      <c r="C12" s="29" t="s">
        <v>6</v>
      </c>
      <c r="D12" s="29" t="s">
        <v>6</v>
      </c>
      <c r="E12" s="29" t="s">
        <v>6</v>
      </c>
      <c r="F12" s="29" t="s">
        <v>6</v>
      </c>
      <c r="G12" s="29" t="s">
        <v>6</v>
      </c>
      <c r="H12" s="29" t="s">
        <v>6</v>
      </c>
      <c r="I12" s="29" t="s">
        <v>6</v>
      </c>
      <c r="J12" s="29" t="s">
        <v>6</v>
      </c>
      <c r="K12" s="29" t="s">
        <v>6</v>
      </c>
      <c r="L12" s="29" t="s">
        <v>6</v>
      </c>
      <c r="M12" s="29" t="s">
        <v>6</v>
      </c>
      <c r="N12" s="29" t="s">
        <v>6</v>
      </c>
    </row>
    <row r="13" spans="1:14" outlineLevel="1" x14ac:dyDescent="0.25">
      <c r="B13" s="29" t="s">
        <v>0</v>
      </c>
      <c r="C13" s="29" t="s">
        <v>0</v>
      </c>
      <c r="D13" s="29" t="s">
        <v>0</v>
      </c>
      <c r="E13" s="29" t="s">
        <v>0</v>
      </c>
      <c r="F13" s="29" t="s">
        <v>0</v>
      </c>
      <c r="G13" s="29" t="s">
        <v>0</v>
      </c>
      <c r="H13" s="29" t="s">
        <v>0</v>
      </c>
      <c r="I13" s="29" t="s">
        <v>0</v>
      </c>
      <c r="J13" s="29" t="s">
        <v>0</v>
      </c>
      <c r="K13" s="29" t="s">
        <v>0</v>
      </c>
      <c r="L13" s="29" t="s">
        <v>0</v>
      </c>
      <c r="M13" s="29" t="s">
        <v>0</v>
      </c>
      <c r="N13" s="29" t="s">
        <v>0</v>
      </c>
    </row>
    <row r="14" spans="1:14" outlineLevel="1" x14ac:dyDescent="0.25">
      <c r="A14" s="5" t="s">
        <v>75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4" outlineLevel="1" x14ac:dyDescent="0.25">
      <c r="A15" s="5" t="s">
        <v>76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4" outlineLevel="1" x14ac:dyDescent="0.25">
      <c r="A16" s="5" t="s">
        <v>77</v>
      </c>
      <c r="B16" s="17">
        <v>416.66666666666657</v>
      </c>
      <c r="C16" s="17">
        <v>416.66666666666657</v>
      </c>
      <c r="D16" s="17">
        <v>416.66666666666657</v>
      </c>
      <c r="E16" s="17">
        <v>416.66666666666657</v>
      </c>
      <c r="F16" s="17">
        <v>416.66666666666657</v>
      </c>
      <c r="G16" s="17">
        <v>416.66666666666657</v>
      </c>
      <c r="H16" s="17">
        <v>416.66666666666657</v>
      </c>
      <c r="I16" s="17">
        <v>416.66666666666657</v>
      </c>
      <c r="J16" s="17">
        <v>416.66666666666657</v>
      </c>
      <c r="K16" s="17">
        <v>416.66666666666657</v>
      </c>
      <c r="L16" s="17">
        <v>416.66666666666657</v>
      </c>
      <c r="M16" s="17">
        <v>416.66666666666657</v>
      </c>
      <c r="N16" s="17">
        <v>4999.9999999999991</v>
      </c>
    </row>
    <row r="17" spans="1:14" outlineLevel="1" x14ac:dyDescent="0.25">
      <c r="A17" s="14" t="s">
        <v>78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</row>
    <row r="18" spans="1:14" outlineLevel="1" x14ac:dyDescent="0.25">
      <c r="A18" s="14" t="s">
        <v>79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</row>
    <row r="19" spans="1:14" outlineLevel="1" x14ac:dyDescent="0.25">
      <c r="A19" s="14" t="s">
        <v>80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</row>
    <row r="20" spans="1:14" outlineLevel="1" x14ac:dyDescent="0.25">
      <c r="A20" s="14" t="s">
        <v>81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</row>
    <row r="21" spans="1:14" outlineLevel="1" x14ac:dyDescent="0.25">
      <c r="A21" s="14" t="s">
        <v>82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</row>
    <row r="22" spans="1:14" s="106" customFormat="1" outlineLevel="1" x14ac:dyDescent="0.25">
      <c r="A22" s="104" t="s">
        <v>83</v>
      </c>
      <c r="B22" s="105">
        <v>0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0</v>
      </c>
    </row>
    <row r="23" spans="1:14" s="106" customFormat="1" outlineLevel="1" x14ac:dyDescent="0.25">
      <c r="A23" s="104" t="s">
        <v>84</v>
      </c>
      <c r="B23" s="105">
        <v>0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</row>
    <row r="24" spans="1:14" s="106" customFormat="1" outlineLevel="1" x14ac:dyDescent="0.25">
      <c r="A24" s="104" t="s">
        <v>85</v>
      </c>
      <c r="B24" s="105">
        <v>0</v>
      </c>
      <c r="C24" s="105">
        <v>0</v>
      </c>
      <c r="D24" s="105">
        <v>0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</row>
    <row r="25" spans="1:14" s="106" customFormat="1" outlineLevel="1" x14ac:dyDescent="0.25">
      <c r="A25" s="104" t="s">
        <v>86</v>
      </c>
      <c r="B25" s="105">
        <v>0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</row>
    <row r="26" spans="1:14" s="106" customFormat="1" outlineLevel="1" x14ac:dyDescent="0.25">
      <c r="A26" s="104" t="s">
        <v>87</v>
      </c>
      <c r="B26" s="105">
        <v>0</v>
      </c>
      <c r="C26" s="105">
        <v>0</v>
      </c>
      <c r="D26" s="105">
        <v>0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</row>
    <row r="27" spans="1:14" s="106" customFormat="1" outlineLevel="1" x14ac:dyDescent="0.25">
      <c r="A27" s="104" t="s">
        <v>88</v>
      </c>
      <c r="B27" s="105">
        <v>0</v>
      </c>
      <c r="C27" s="105">
        <v>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</row>
    <row r="28" spans="1:14" s="106" customFormat="1" outlineLevel="1" x14ac:dyDescent="0.25">
      <c r="A28" s="104" t="s">
        <v>89</v>
      </c>
      <c r="B28" s="105">
        <v>0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</row>
    <row r="29" spans="1:14" outlineLevel="1" x14ac:dyDescent="0.25">
      <c r="A29" s="14" t="s">
        <v>90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</row>
    <row r="30" spans="1:14" outlineLevel="1" x14ac:dyDescent="0.25">
      <c r="A30" s="14" t="s">
        <v>91</v>
      </c>
      <c r="B30" s="17">
        <v>456260.41666666663</v>
      </c>
      <c r="C30" s="17">
        <v>456260.41666666663</v>
      </c>
      <c r="D30" s="17">
        <v>456260.41666666663</v>
      </c>
      <c r="E30" s="17">
        <v>456260.41666666663</v>
      </c>
      <c r="F30" s="17">
        <v>456260.41666666663</v>
      </c>
      <c r="G30" s="17">
        <v>456260.41666666663</v>
      </c>
      <c r="H30" s="17">
        <v>456260.41666666663</v>
      </c>
      <c r="I30" s="17">
        <v>456260.41666666663</v>
      </c>
      <c r="J30" s="17">
        <v>456260.41666666663</v>
      </c>
      <c r="K30" s="17">
        <v>456260.41666666663</v>
      </c>
      <c r="L30" s="17">
        <v>456260.41666666663</v>
      </c>
      <c r="M30" s="17">
        <v>456260.41666666663</v>
      </c>
      <c r="N30" s="17">
        <v>5475125</v>
      </c>
    </row>
    <row r="31" spans="1:14" outlineLevel="1" x14ac:dyDescent="0.25">
      <c r="A31" s="5" t="s">
        <v>92</v>
      </c>
      <c r="B31" s="17">
        <v>456260.41666666663</v>
      </c>
      <c r="C31" s="17">
        <v>456260.41666666663</v>
      </c>
      <c r="D31" s="17">
        <v>456260.41666666663</v>
      </c>
      <c r="E31" s="17">
        <v>456260.41666666663</v>
      </c>
      <c r="F31" s="17">
        <v>456260.41666666663</v>
      </c>
      <c r="G31" s="17">
        <v>456260.41666666663</v>
      </c>
      <c r="H31" s="17">
        <v>456260.41666666663</v>
      </c>
      <c r="I31" s="17">
        <v>456260.41666666663</v>
      </c>
      <c r="J31" s="17">
        <v>456260.41666666663</v>
      </c>
      <c r="K31" s="17">
        <v>456260.41666666663</v>
      </c>
      <c r="L31" s="17">
        <v>456260.41666666663</v>
      </c>
      <c r="M31" s="17">
        <v>456260.41666666663</v>
      </c>
      <c r="N31" s="17">
        <v>5475125</v>
      </c>
    </row>
    <row r="32" spans="1:14" outlineLevel="1" x14ac:dyDescent="0.25">
      <c r="A32" s="5" t="s">
        <v>93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</row>
    <row r="33" spans="1:14" outlineLevel="1" x14ac:dyDescent="0.25">
      <c r="A33" s="14" t="s">
        <v>94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</row>
    <row r="34" spans="1:14" outlineLevel="1" x14ac:dyDescent="0.25">
      <c r="A34" s="14" t="s">
        <v>95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</row>
    <row r="35" spans="1:14" outlineLevel="1" x14ac:dyDescent="0.25">
      <c r="A35" s="14" t="s">
        <v>96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</row>
    <row r="36" spans="1:14" outlineLevel="1" x14ac:dyDescent="0.25">
      <c r="A36" s="14" t="s">
        <v>97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</row>
    <row r="37" spans="1:14" outlineLevel="1" x14ac:dyDescent="0.25">
      <c r="A37" s="14" t="s">
        <v>98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</row>
    <row r="38" spans="1:14" outlineLevel="1" x14ac:dyDescent="0.25">
      <c r="A38" s="14" t="s">
        <v>99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</row>
    <row r="39" spans="1:14" outlineLevel="1" x14ac:dyDescent="0.25">
      <c r="A39" s="14" t="s">
        <v>100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</row>
    <row r="40" spans="1:14" outlineLevel="1" x14ac:dyDescent="0.25">
      <c r="A40" s="14" t="s">
        <v>101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</row>
    <row r="41" spans="1:14" outlineLevel="1" x14ac:dyDescent="0.25">
      <c r="A41" s="14" t="s">
        <v>102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</row>
    <row r="42" spans="1:14" outlineLevel="1" x14ac:dyDescent="0.25">
      <c r="A42" s="14" t="s">
        <v>103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</row>
    <row r="43" spans="1:14" outlineLevel="1" x14ac:dyDescent="0.25">
      <c r="A43" s="14" t="s">
        <v>104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</row>
    <row r="44" spans="1:14" outlineLevel="1" x14ac:dyDescent="0.25">
      <c r="A44" s="14" t="s">
        <v>105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</row>
    <row r="45" spans="1:14" outlineLevel="1" x14ac:dyDescent="0.25">
      <c r="A45" s="14" t="s">
        <v>106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</row>
    <row r="46" spans="1:14" outlineLevel="1" x14ac:dyDescent="0.25">
      <c r="A46" s="14" t="s">
        <v>107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</row>
    <row r="47" spans="1:14" outlineLevel="1" x14ac:dyDescent="0.25">
      <c r="A47" s="14" t="s">
        <v>108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</row>
    <row r="48" spans="1:14" outlineLevel="1" x14ac:dyDescent="0.25">
      <c r="A48" s="14" t="s">
        <v>109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</row>
    <row r="49" spans="1:14" outlineLevel="1" x14ac:dyDescent="0.25">
      <c r="A49" s="14" t="s">
        <v>110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</row>
    <row r="50" spans="1:14" outlineLevel="1" x14ac:dyDescent="0.25">
      <c r="A50" s="14" t="s">
        <v>111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</row>
    <row r="51" spans="1:14" outlineLevel="1" x14ac:dyDescent="0.25">
      <c r="A51" s="14" t="s">
        <v>112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</row>
    <row r="52" spans="1:14" outlineLevel="1" x14ac:dyDescent="0.25">
      <c r="A52" s="14" t="s">
        <v>113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</row>
    <row r="53" spans="1:14" outlineLevel="1" x14ac:dyDescent="0.25">
      <c r="A53" s="14" t="s">
        <v>114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</row>
    <row r="54" spans="1:14" outlineLevel="1" x14ac:dyDescent="0.25">
      <c r="A54" s="14" t="s">
        <v>115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</row>
    <row r="55" spans="1:14" outlineLevel="1" x14ac:dyDescent="0.25">
      <c r="A55" s="14" t="s">
        <v>116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</row>
    <row r="56" spans="1:14" outlineLevel="1" x14ac:dyDescent="0.25">
      <c r="A56" s="14" t="s">
        <v>117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</row>
    <row r="57" spans="1:14" outlineLevel="1" x14ac:dyDescent="0.25">
      <c r="A57" s="14" t="s">
        <v>118</v>
      </c>
      <c r="B57" s="17">
        <v>649070.54166666663</v>
      </c>
      <c r="C57" s="17">
        <v>649070.54166666663</v>
      </c>
      <c r="D57" s="17">
        <v>649070.54166666663</v>
      </c>
      <c r="E57" s="17">
        <v>649070.54166666663</v>
      </c>
      <c r="F57" s="17">
        <v>649070.54166666663</v>
      </c>
      <c r="G57" s="17">
        <v>649070.54166666663</v>
      </c>
      <c r="H57" s="17">
        <v>649070.54166666663</v>
      </c>
      <c r="I57" s="17">
        <v>649070.54166666663</v>
      </c>
      <c r="J57" s="17">
        <v>649070.54166666663</v>
      </c>
      <c r="K57" s="17">
        <v>649070.54166666663</v>
      </c>
      <c r="L57" s="17">
        <v>649070.54166666663</v>
      </c>
      <c r="M57" s="17">
        <v>649070.54166666663</v>
      </c>
      <c r="N57" s="17">
        <v>7788846.5</v>
      </c>
    </row>
    <row r="58" spans="1:14" outlineLevel="1" x14ac:dyDescent="0.25">
      <c r="A58" s="5" t="s">
        <v>119</v>
      </c>
      <c r="B58" s="17">
        <v>649070.54166666663</v>
      </c>
      <c r="C58" s="17">
        <v>649070.54166666663</v>
      </c>
      <c r="D58" s="17">
        <v>649070.54166666663</v>
      </c>
      <c r="E58" s="17">
        <v>649070.54166666663</v>
      </c>
      <c r="F58" s="17">
        <v>649070.54166666663</v>
      </c>
      <c r="G58" s="17">
        <v>649070.54166666663</v>
      </c>
      <c r="H58" s="17">
        <v>649070.54166666663</v>
      </c>
      <c r="I58" s="17">
        <v>649070.54166666663</v>
      </c>
      <c r="J58" s="17">
        <v>649070.54166666663</v>
      </c>
      <c r="K58" s="17">
        <v>649070.54166666663</v>
      </c>
      <c r="L58" s="17">
        <v>649070.54166666663</v>
      </c>
      <c r="M58" s="17">
        <v>649070.54166666663</v>
      </c>
      <c r="N58" s="17">
        <v>7788846.5</v>
      </c>
    </row>
    <row r="59" spans="1:14" outlineLevel="1" x14ac:dyDescent="0.25">
      <c r="A59" s="5" t="s">
        <v>120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</row>
    <row r="60" spans="1:14" outlineLevel="1" x14ac:dyDescent="0.25">
      <c r="A60" s="5" t="s">
        <v>121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</row>
    <row r="61" spans="1:14" s="106" customFormat="1" outlineLevel="1" x14ac:dyDescent="0.25">
      <c r="A61" s="107" t="s">
        <v>122</v>
      </c>
      <c r="B61" s="105">
        <v>649070.54166666663</v>
      </c>
      <c r="C61" s="105">
        <v>649070.54166666663</v>
      </c>
      <c r="D61" s="105">
        <v>649070.54166666663</v>
      </c>
      <c r="E61" s="105">
        <v>649070.54166666663</v>
      </c>
      <c r="F61" s="105">
        <v>649070.54166666663</v>
      </c>
      <c r="G61" s="105">
        <v>649070.54166666663</v>
      </c>
      <c r="H61" s="105">
        <v>649070.54166666663</v>
      </c>
      <c r="I61" s="105">
        <v>649070.54166666663</v>
      </c>
      <c r="J61" s="105">
        <v>649070.54166666663</v>
      </c>
      <c r="K61" s="105">
        <v>649070.54166666663</v>
      </c>
      <c r="L61" s="105">
        <v>649070.54166666663</v>
      </c>
      <c r="M61" s="105">
        <v>649070.54166666663</v>
      </c>
      <c r="N61" s="105">
        <v>7788846.5</v>
      </c>
    </row>
    <row r="62" spans="1:14" outlineLevel="1" x14ac:dyDescent="0.25">
      <c r="A62" s="5" t="s">
        <v>123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</row>
    <row r="63" spans="1:14" ht="15.75" outlineLevel="1" thickBot="1" x14ac:dyDescent="0.3">
      <c r="A63" s="5" t="s">
        <v>124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</row>
    <row r="64" spans="1:14" s="5" customFormat="1" ht="15.75" thickBot="1" x14ac:dyDescent="0.3">
      <c r="A64" s="21" t="s">
        <v>125</v>
      </c>
      <c r="B64" s="22">
        <v>1105747.625</v>
      </c>
      <c r="C64" s="22">
        <v>1105747.625</v>
      </c>
      <c r="D64" s="22">
        <v>1105747.625</v>
      </c>
      <c r="E64" s="22">
        <v>1105747.625</v>
      </c>
      <c r="F64" s="22">
        <v>1105747.625</v>
      </c>
      <c r="G64" s="22">
        <v>1105747.625</v>
      </c>
      <c r="H64" s="22">
        <v>1105747.625</v>
      </c>
      <c r="I64" s="22">
        <v>1105747.625</v>
      </c>
      <c r="J64" s="22">
        <v>1105747.625</v>
      </c>
      <c r="K64" s="22">
        <v>1105747.625</v>
      </c>
      <c r="L64" s="22">
        <v>1105747.625</v>
      </c>
      <c r="M64" s="22">
        <v>1105747.625</v>
      </c>
      <c r="N64" s="22">
        <v>13268971.5</v>
      </c>
    </row>
    <row r="65" spans="1:14" x14ac:dyDescent="0.25">
      <c r="A65" s="82" t="s">
        <v>127</v>
      </c>
      <c r="B65" s="83">
        <v>849531.25</v>
      </c>
      <c r="C65" s="3">
        <v>849531.25</v>
      </c>
      <c r="D65" s="3">
        <v>849531.25</v>
      </c>
      <c r="E65" s="3">
        <v>849531.25</v>
      </c>
      <c r="F65" s="3">
        <v>849531.25</v>
      </c>
      <c r="G65" s="3">
        <v>849531.25</v>
      </c>
      <c r="H65" s="3">
        <v>849531.25</v>
      </c>
      <c r="I65" s="3">
        <v>849531.25</v>
      </c>
      <c r="J65" s="3">
        <v>849531.25</v>
      </c>
      <c r="K65" s="3">
        <v>849531.25</v>
      </c>
      <c r="L65" s="3">
        <v>849531.25</v>
      </c>
      <c r="M65" s="3">
        <v>849531.25</v>
      </c>
      <c r="N65" s="3">
        <v>10194375</v>
      </c>
    </row>
    <row r="66" spans="1:14" x14ac:dyDescent="0.25">
      <c r="A66" s="82" t="s">
        <v>126</v>
      </c>
      <c r="B66" s="3">
        <v>1402084.5804420207</v>
      </c>
      <c r="C66" s="83">
        <v>1402084.5804420207</v>
      </c>
      <c r="D66" s="83">
        <v>1402084.5804420207</v>
      </c>
      <c r="E66" s="83">
        <v>1402084.5804420207</v>
      </c>
      <c r="F66" s="3">
        <v>1402084.5804420207</v>
      </c>
      <c r="G66" s="3">
        <v>1402084.5804420207</v>
      </c>
      <c r="H66" s="3">
        <v>1402084.5804420207</v>
      </c>
      <c r="I66" s="3">
        <v>1402084.5804420207</v>
      </c>
      <c r="J66" s="3">
        <v>1402084.5804420207</v>
      </c>
      <c r="K66" s="3">
        <v>1402084.5804420207</v>
      </c>
      <c r="L66" s="3">
        <v>1402084.5804420207</v>
      </c>
      <c r="M66" s="3">
        <v>1402084.5804420207</v>
      </c>
      <c r="N66" s="3">
        <v>16825014.965304248</v>
      </c>
    </row>
    <row r="67" spans="1:14" x14ac:dyDescent="0.25">
      <c r="B67" s="1"/>
    </row>
    <row r="68" spans="1:14" x14ac:dyDescent="0.25">
      <c r="B68" s="5"/>
      <c r="C68" s="46"/>
      <c r="D68" s="46"/>
      <c r="E68" s="46"/>
    </row>
    <row r="69" spans="1:14" x14ac:dyDescent="0.25">
      <c r="B69" s="26"/>
      <c r="C69" s="4"/>
    </row>
    <row r="70" spans="1:14" x14ac:dyDescent="0.25">
      <c r="B70" s="28"/>
      <c r="C70" s="4"/>
    </row>
    <row r="71" spans="1:14" x14ac:dyDescent="0.25">
      <c r="B71" s="28"/>
      <c r="C71" s="3"/>
    </row>
    <row r="72" spans="1:14" ht="15.75" x14ac:dyDescent="0.25">
      <c r="B72" s="45"/>
      <c r="C72" s="44"/>
      <c r="D72" s="4"/>
      <c r="E72" s="4"/>
    </row>
    <row r="73" spans="1:14" x14ac:dyDescent="0.25">
      <c r="B73" s="28"/>
      <c r="C73" s="3"/>
    </row>
    <row r="74" spans="1:14" x14ac:dyDescent="0.25">
      <c r="B74" s="28"/>
      <c r="C74" s="4"/>
    </row>
  </sheetData>
  <dataValidations count="1">
    <dataValidation type="list" allowBlank="1" showInputMessage="1" sqref="B4:N7">
      <formula1>"..."</formula1>
    </dataValidation>
  </dataValidations>
  <pageMargins left="0.7" right="0.7" top="0.75" bottom="0.75" header="0.3" footer="0.3"/>
  <pageSetup scale="53" orientation="landscape" horizontalDpi="1200" verticalDpi="1200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A4" workbookViewId="0">
      <selection activeCell="F70" sqref="F70"/>
    </sheetView>
  </sheetViews>
  <sheetFormatPr defaultRowHeight="15" outlineLevelRow="1" x14ac:dyDescent="0.25"/>
  <cols>
    <col min="1" max="1" width="50.140625" bestFit="1" customWidth="1"/>
    <col min="2" max="7" width="14.140625" bestFit="1" customWidth="1"/>
    <col min="8" max="8" width="15.42578125" bestFit="1" customWidth="1"/>
    <col min="9" max="14" width="14.140625" bestFit="1" customWidth="1"/>
  </cols>
  <sheetData>
    <row r="1" spans="1:14" s="53" customFormat="1" ht="26.25" x14ac:dyDescent="0.4">
      <c r="A1" s="56" t="s">
        <v>54</v>
      </c>
    </row>
    <row r="2" spans="1:14" ht="23.25" x14ac:dyDescent="0.35">
      <c r="A2" s="60" t="s">
        <v>59</v>
      </c>
    </row>
    <row r="3" spans="1:14" ht="24" thickBot="1" x14ac:dyDescent="0.4">
      <c r="A3" s="23" t="str">
        <f>"Funds = "&amp;B12</f>
        <v>Funds = Current Funds</v>
      </c>
      <c r="B3" s="1"/>
      <c r="C3" s="1"/>
      <c r="D3" s="1"/>
      <c r="E3" s="1"/>
      <c r="F3" s="1"/>
    </row>
    <row r="4" spans="1:14" s="12" customFormat="1" ht="45.75" thickBot="1" x14ac:dyDescent="0.3">
      <c r="B4" s="47"/>
      <c r="C4" s="47"/>
      <c r="D4" s="47"/>
      <c r="E4" s="47"/>
      <c r="F4" s="47"/>
      <c r="G4" s="47"/>
      <c r="H4" s="47" t="s">
        <v>15</v>
      </c>
      <c r="I4" s="47"/>
      <c r="J4" s="47"/>
      <c r="K4" s="47"/>
      <c r="L4" s="47"/>
      <c r="M4" s="47"/>
      <c r="N4" s="47"/>
    </row>
    <row r="5" spans="1:14" s="5" customFormat="1" x14ac:dyDescent="0.25">
      <c r="B5" s="54"/>
      <c r="C5" s="54"/>
      <c r="D5" s="54"/>
      <c r="E5" s="54"/>
      <c r="F5" s="54"/>
      <c r="G5" s="54"/>
      <c r="H5" s="54" t="s">
        <v>13</v>
      </c>
      <c r="I5" s="54"/>
      <c r="J5" s="54"/>
      <c r="K5" s="54"/>
      <c r="L5" s="54"/>
      <c r="M5" s="54"/>
      <c r="N5" s="54"/>
    </row>
    <row r="6" spans="1:14" s="5" customFormat="1" x14ac:dyDescent="0.25">
      <c r="B6" s="48"/>
      <c r="C6" s="48"/>
      <c r="D6" s="48"/>
      <c r="E6" s="48"/>
      <c r="F6" s="48"/>
      <c r="G6" s="48"/>
      <c r="H6" s="48" t="s">
        <v>3</v>
      </c>
      <c r="I6" s="48"/>
      <c r="J6" s="48"/>
      <c r="K6" s="48"/>
      <c r="L6" s="48"/>
      <c r="M6" s="48"/>
      <c r="N6" s="48"/>
    </row>
    <row r="7" spans="1:14" s="5" customFormat="1" x14ac:dyDescent="0.25">
      <c r="B7" s="48"/>
      <c r="C7" s="48"/>
      <c r="D7" s="48"/>
      <c r="E7" s="48"/>
      <c r="F7" s="48"/>
      <c r="G7" s="48"/>
      <c r="H7" s="48" t="s">
        <v>7</v>
      </c>
      <c r="I7" s="48"/>
      <c r="J7" s="48"/>
      <c r="K7" s="48"/>
      <c r="L7" s="48"/>
      <c r="M7" s="48"/>
      <c r="N7" s="48"/>
    </row>
    <row r="8" spans="1:14" s="5" customFormat="1" ht="15.75" thickBot="1" x14ac:dyDescent="0.3">
      <c r="B8" s="49" t="s">
        <v>42</v>
      </c>
      <c r="C8" s="49" t="s">
        <v>43</v>
      </c>
      <c r="D8" s="49" t="s">
        <v>44</v>
      </c>
      <c r="E8" s="49" t="s">
        <v>45</v>
      </c>
      <c r="F8" s="49" t="s">
        <v>46</v>
      </c>
      <c r="G8" s="49" t="s">
        <v>47</v>
      </c>
      <c r="H8" s="49" t="s">
        <v>48</v>
      </c>
      <c r="I8" s="49" t="s">
        <v>49</v>
      </c>
      <c r="J8" s="49" t="s">
        <v>50</v>
      </c>
      <c r="K8" s="49" t="s">
        <v>51</v>
      </c>
      <c r="L8" s="49" t="s">
        <v>52</v>
      </c>
      <c r="M8" s="49" t="s">
        <v>53</v>
      </c>
      <c r="N8" s="49" t="s">
        <v>4</v>
      </c>
    </row>
    <row r="9" spans="1:14" outlineLevel="1" x14ac:dyDescent="0.25">
      <c r="B9" s="55" t="s">
        <v>1</v>
      </c>
      <c r="C9" s="55" t="s">
        <v>1</v>
      </c>
      <c r="D9" s="55" t="s">
        <v>1</v>
      </c>
      <c r="E9" s="55" t="s">
        <v>1</v>
      </c>
      <c r="F9" s="55" t="s">
        <v>1</v>
      </c>
      <c r="G9" s="55" t="s">
        <v>1</v>
      </c>
      <c r="H9" s="55" t="s">
        <v>1</v>
      </c>
      <c r="I9" s="55" t="s">
        <v>1</v>
      </c>
      <c r="J9" s="55" t="s">
        <v>1</v>
      </c>
      <c r="K9" s="55" t="s">
        <v>1</v>
      </c>
      <c r="L9" s="55" t="s">
        <v>1</v>
      </c>
      <c r="M9" s="55" t="s">
        <v>1</v>
      </c>
      <c r="N9" s="55" t="s">
        <v>1</v>
      </c>
    </row>
    <row r="10" spans="1:14" outlineLevel="1" x14ac:dyDescent="0.25">
      <c r="B10" s="27" t="s">
        <v>2</v>
      </c>
      <c r="C10" s="27" t="s">
        <v>2</v>
      </c>
      <c r="D10" s="27" t="s">
        <v>2</v>
      </c>
      <c r="E10" s="27" t="s">
        <v>2</v>
      </c>
      <c r="F10" s="27" t="s">
        <v>2</v>
      </c>
      <c r="G10" s="27" t="s">
        <v>2</v>
      </c>
      <c r="H10" s="27" t="s">
        <v>2</v>
      </c>
      <c r="I10" s="27" t="s">
        <v>2</v>
      </c>
      <c r="J10" s="27" t="s">
        <v>2</v>
      </c>
      <c r="K10" s="27" t="s">
        <v>2</v>
      </c>
      <c r="L10" s="27" t="s">
        <v>2</v>
      </c>
      <c r="M10" s="27" t="s">
        <v>2</v>
      </c>
      <c r="N10" s="27" t="s">
        <v>2</v>
      </c>
    </row>
    <row r="11" spans="1:14" outlineLevel="1" x14ac:dyDescent="0.25">
      <c r="B11" s="29" t="s">
        <v>5</v>
      </c>
      <c r="C11" s="29" t="s">
        <v>5</v>
      </c>
      <c r="D11" s="29" t="s">
        <v>5</v>
      </c>
      <c r="E11" s="29" t="s">
        <v>5</v>
      </c>
      <c r="F11" s="29" t="s">
        <v>5</v>
      </c>
      <c r="G11" s="29" t="s">
        <v>5</v>
      </c>
      <c r="H11" s="29" t="s">
        <v>5</v>
      </c>
      <c r="I11" s="29" t="s">
        <v>5</v>
      </c>
      <c r="J11" s="29" t="s">
        <v>5</v>
      </c>
      <c r="K11" s="29" t="s">
        <v>5</v>
      </c>
      <c r="L11" s="29" t="s">
        <v>5</v>
      </c>
      <c r="M11" s="29" t="s">
        <v>5</v>
      </c>
      <c r="N11" s="29" t="s">
        <v>5</v>
      </c>
    </row>
    <row r="12" spans="1:14" outlineLevel="1" x14ac:dyDescent="0.25">
      <c r="B12" s="29" t="s">
        <v>6</v>
      </c>
      <c r="C12" s="29" t="s">
        <v>6</v>
      </c>
      <c r="D12" s="29" t="s">
        <v>6</v>
      </c>
      <c r="E12" s="29" t="s">
        <v>6</v>
      </c>
      <c r="F12" s="29" t="s">
        <v>6</v>
      </c>
      <c r="G12" s="29" t="s">
        <v>6</v>
      </c>
      <c r="H12" s="29" t="s">
        <v>6</v>
      </c>
      <c r="I12" s="29" t="s">
        <v>6</v>
      </c>
      <c r="J12" s="29" t="s">
        <v>6</v>
      </c>
      <c r="K12" s="29" t="s">
        <v>6</v>
      </c>
      <c r="L12" s="29" t="s">
        <v>6</v>
      </c>
      <c r="M12" s="29" t="s">
        <v>6</v>
      </c>
      <c r="N12" s="29" t="s">
        <v>6</v>
      </c>
    </row>
    <row r="13" spans="1:14" outlineLevel="1" x14ac:dyDescent="0.25">
      <c r="B13" s="29" t="s">
        <v>0</v>
      </c>
      <c r="C13" s="29" t="s">
        <v>0</v>
      </c>
      <c r="D13" s="29" t="s">
        <v>0</v>
      </c>
      <c r="E13" s="29" t="s">
        <v>0</v>
      </c>
      <c r="F13" s="29" t="s">
        <v>0</v>
      </c>
      <c r="G13" s="29" t="s">
        <v>0</v>
      </c>
      <c r="H13" s="29" t="s">
        <v>0</v>
      </c>
      <c r="I13" s="29" t="s">
        <v>0</v>
      </c>
      <c r="J13" s="29" t="s">
        <v>0</v>
      </c>
      <c r="K13" s="29" t="s">
        <v>0</v>
      </c>
      <c r="L13" s="29" t="s">
        <v>0</v>
      </c>
      <c r="M13" s="29" t="s">
        <v>0</v>
      </c>
      <c r="N13" s="29" t="s">
        <v>0</v>
      </c>
    </row>
    <row r="14" spans="1:14" outlineLevel="1" x14ac:dyDescent="0.25">
      <c r="A14" s="5" t="s">
        <v>75</v>
      </c>
      <c r="B14" s="17">
        <v>0</v>
      </c>
      <c r="C14" s="17">
        <v>0</v>
      </c>
      <c r="D14" s="17">
        <v>0</v>
      </c>
      <c r="E14" s="17"/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4" outlineLevel="1" x14ac:dyDescent="0.25">
      <c r="A15" s="5" t="s">
        <v>76</v>
      </c>
      <c r="B15" s="17">
        <v>0</v>
      </c>
      <c r="C15" s="17">
        <v>0</v>
      </c>
      <c r="D15" s="17">
        <v>0</v>
      </c>
      <c r="E15" s="17"/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4" outlineLevel="1" x14ac:dyDescent="0.25">
      <c r="A16" s="5" t="s">
        <v>77</v>
      </c>
      <c r="B16" s="17">
        <v>2718.75</v>
      </c>
      <c r="C16" s="17">
        <v>2793.75</v>
      </c>
      <c r="D16" s="17">
        <v>5910.27</v>
      </c>
      <c r="E16" s="17"/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11422.77</v>
      </c>
    </row>
    <row r="17" spans="1:14" outlineLevel="1" x14ac:dyDescent="0.25">
      <c r="A17" s="14" t="s">
        <v>78</v>
      </c>
      <c r="B17" s="17">
        <v>0</v>
      </c>
      <c r="C17" s="17">
        <v>0</v>
      </c>
      <c r="D17" s="17">
        <v>0</v>
      </c>
      <c r="E17" s="17"/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</row>
    <row r="18" spans="1:14" outlineLevel="1" x14ac:dyDescent="0.25">
      <c r="A18" s="14" t="s">
        <v>79</v>
      </c>
      <c r="B18" s="17">
        <v>0</v>
      </c>
      <c r="C18" s="17">
        <v>0</v>
      </c>
      <c r="D18" s="17">
        <v>0</v>
      </c>
      <c r="E18" s="17"/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</row>
    <row r="19" spans="1:14" outlineLevel="1" x14ac:dyDescent="0.25">
      <c r="A19" s="14" t="s">
        <v>80</v>
      </c>
      <c r="B19" s="17">
        <v>0</v>
      </c>
      <c r="C19" s="17">
        <v>0</v>
      </c>
      <c r="D19" s="17">
        <v>0</v>
      </c>
      <c r="E19" s="17"/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</row>
    <row r="20" spans="1:14" outlineLevel="1" x14ac:dyDescent="0.25">
      <c r="A20" s="14" t="s">
        <v>81</v>
      </c>
      <c r="B20" s="17">
        <v>0</v>
      </c>
      <c r="C20" s="17">
        <v>0</v>
      </c>
      <c r="D20" s="17">
        <v>0</v>
      </c>
      <c r="E20" s="17"/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</row>
    <row r="21" spans="1:14" outlineLevel="1" x14ac:dyDescent="0.25">
      <c r="A21" s="14" t="s">
        <v>82</v>
      </c>
      <c r="B21" s="17">
        <v>0</v>
      </c>
      <c r="C21" s="17">
        <v>0</v>
      </c>
      <c r="D21" s="17">
        <v>0</v>
      </c>
      <c r="E21" s="17"/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</row>
    <row r="22" spans="1:14" outlineLevel="1" x14ac:dyDescent="0.25">
      <c r="A22" s="59" t="s">
        <v>83</v>
      </c>
      <c r="B22" s="58">
        <v>377620.8</v>
      </c>
      <c r="C22" s="58">
        <v>1238312.6000000001</v>
      </c>
      <c r="D22" s="58">
        <v>174457.5</v>
      </c>
      <c r="E22" s="58"/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1929761.4</v>
      </c>
    </row>
    <row r="23" spans="1:14" outlineLevel="1" x14ac:dyDescent="0.25">
      <c r="A23" s="14" t="s">
        <v>84</v>
      </c>
      <c r="B23" s="17">
        <v>0</v>
      </c>
      <c r="C23" s="17">
        <v>0</v>
      </c>
      <c r="D23" s="17">
        <v>0</v>
      </c>
      <c r="E23" s="17"/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</row>
    <row r="24" spans="1:14" outlineLevel="1" x14ac:dyDescent="0.25">
      <c r="A24" s="59" t="s">
        <v>85</v>
      </c>
      <c r="B24" s="58">
        <v>2625</v>
      </c>
      <c r="C24" s="58">
        <v>252928.24</v>
      </c>
      <c r="D24" s="58">
        <v>61947.28</v>
      </c>
      <c r="E24" s="58"/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346453.89</v>
      </c>
    </row>
    <row r="25" spans="1:14" outlineLevel="1" x14ac:dyDescent="0.25">
      <c r="A25" s="14" t="s">
        <v>86</v>
      </c>
      <c r="B25" s="17">
        <v>0</v>
      </c>
      <c r="C25" s="17">
        <v>102849.59</v>
      </c>
      <c r="D25" s="17">
        <v>0</v>
      </c>
      <c r="E25" s="17"/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102849.59</v>
      </c>
    </row>
    <row r="26" spans="1:14" outlineLevel="1" x14ac:dyDescent="0.25">
      <c r="A26" s="59" t="s">
        <v>87</v>
      </c>
      <c r="B26" s="58">
        <v>0</v>
      </c>
      <c r="C26" s="58">
        <v>0</v>
      </c>
      <c r="D26" s="58">
        <v>0</v>
      </c>
      <c r="E26" s="58"/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</row>
    <row r="27" spans="1:14" outlineLevel="1" x14ac:dyDescent="0.25">
      <c r="A27" s="14" t="s">
        <v>88</v>
      </c>
      <c r="B27" s="17">
        <v>-8052.08</v>
      </c>
      <c r="C27" s="17">
        <v>-49562.04</v>
      </c>
      <c r="D27" s="17">
        <v>-11820.24</v>
      </c>
      <c r="E27" s="17"/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-77850.569999999992</v>
      </c>
    </row>
    <row r="28" spans="1:14" outlineLevel="1" x14ac:dyDescent="0.25">
      <c r="A28" s="14" t="s">
        <v>89</v>
      </c>
      <c r="B28" s="17">
        <v>0</v>
      </c>
      <c r="C28" s="17">
        <v>0</v>
      </c>
      <c r="D28" s="17">
        <v>0</v>
      </c>
      <c r="E28" s="17"/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</row>
    <row r="29" spans="1:14" outlineLevel="1" x14ac:dyDescent="0.25">
      <c r="A29" s="14" t="s">
        <v>90</v>
      </c>
      <c r="B29" s="17">
        <v>0</v>
      </c>
      <c r="C29" s="17">
        <v>0</v>
      </c>
      <c r="D29" s="17">
        <v>0</v>
      </c>
      <c r="E29" s="17"/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</row>
    <row r="30" spans="1:14" outlineLevel="1" x14ac:dyDescent="0.25">
      <c r="A30" s="14" t="s">
        <v>91</v>
      </c>
      <c r="B30" s="17">
        <v>0</v>
      </c>
      <c r="C30" s="17">
        <v>0</v>
      </c>
      <c r="D30" s="17">
        <v>0</v>
      </c>
      <c r="E30" s="17"/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</row>
    <row r="31" spans="1:14" outlineLevel="1" x14ac:dyDescent="0.25">
      <c r="A31" s="5" t="s">
        <v>92</v>
      </c>
      <c r="B31" s="17">
        <v>372193.72</v>
      </c>
      <c r="C31" s="17">
        <v>1544528.3900000001</v>
      </c>
      <c r="D31" s="17">
        <v>224584.54</v>
      </c>
      <c r="E31" s="17"/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2301214.31</v>
      </c>
    </row>
    <row r="32" spans="1:14" outlineLevel="1" x14ac:dyDescent="0.25">
      <c r="A32" s="5" t="s">
        <v>93</v>
      </c>
      <c r="B32" s="17">
        <v>884.16</v>
      </c>
      <c r="C32" s="17">
        <v>270.24000000000012</v>
      </c>
      <c r="D32" s="17">
        <v>381.86</v>
      </c>
      <c r="E32" s="17"/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1536.26</v>
      </c>
    </row>
    <row r="33" spans="1:14" outlineLevel="1" x14ac:dyDescent="0.25">
      <c r="A33" s="14" t="s">
        <v>94</v>
      </c>
      <c r="B33" s="17">
        <v>0</v>
      </c>
      <c r="C33" s="17">
        <v>0</v>
      </c>
      <c r="D33" s="17">
        <v>0</v>
      </c>
      <c r="E33" s="17"/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</row>
    <row r="34" spans="1:14" outlineLevel="1" x14ac:dyDescent="0.25">
      <c r="A34" s="14" t="s">
        <v>95</v>
      </c>
      <c r="B34" s="17">
        <v>0</v>
      </c>
      <c r="C34" s="17">
        <v>0</v>
      </c>
      <c r="D34" s="17">
        <v>0</v>
      </c>
      <c r="E34" s="17"/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</row>
    <row r="35" spans="1:14" outlineLevel="1" x14ac:dyDescent="0.25">
      <c r="A35" s="14" t="s">
        <v>96</v>
      </c>
      <c r="B35" s="17">
        <v>0</v>
      </c>
      <c r="C35" s="17">
        <v>0</v>
      </c>
      <c r="D35" s="17">
        <v>0</v>
      </c>
      <c r="E35" s="17"/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</row>
    <row r="36" spans="1:14" outlineLevel="1" x14ac:dyDescent="0.25">
      <c r="A36" s="14" t="s">
        <v>97</v>
      </c>
      <c r="B36" s="17">
        <v>0</v>
      </c>
      <c r="C36" s="17">
        <v>0</v>
      </c>
      <c r="D36" s="17">
        <v>0</v>
      </c>
      <c r="E36" s="17"/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</row>
    <row r="37" spans="1:14" outlineLevel="1" x14ac:dyDescent="0.25">
      <c r="A37" s="14" t="s">
        <v>98</v>
      </c>
      <c r="B37" s="17">
        <v>-221</v>
      </c>
      <c r="C37" s="17">
        <v>513747.45</v>
      </c>
      <c r="D37" s="17">
        <v>538518.4</v>
      </c>
      <c r="E37" s="17"/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1052044.8500000001</v>
      </c>
    </row>
    <row r="38" spans="1:14" outlineLevel="1" x14ac:dyDescent="0.25">
      <c r="A38" s="14" t="s">
        <v>99</v>
      </c>
      <c r="B38" s="17">
        <v>0</v>
      </c>
      <c r="C38" s="17">
        <v>0</v>
      </c>
      <c r="D38" s="17">
        <v>1575</v>
      </c>
      <c r="E38" s="17"/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1650</v>
      </c>
    </row>
    <row r="39" spans="1:14" outlineLevel="1" x14ac:dyDescent="0.25">
      <c r="A39" s="14" t="s">
        <v>100</v>
      </c>
      <c r="B39" s="17">
        <v>0</v>
      </c>
      <c r="C39" s="17">
        <v>0</v>
      </c>
      <c r="D39" s="17">
        <v>0</v>
      </c>
      <c r="E39" s="17"/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</row>
    <row r="40" spans="1:14" outlineLevel="1" x14ac:dyDescent="0.25">
      <c r="A40" s="14" t="s">
        <v>101</v>
      </c>
      <c r="B40" s="17">
        <v>0</v>
      </c>
      <c r="C40" s="17">
        <v>0</v>
      </c>
      <c r="D40" s="17">
        <v>0</v>
      </c>
      <c r="E40" s="17"/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</row>
    <row r="41" spans="1:14" outlineLevel="1" x14ac:dyDescent="0.25">
      <c r="A41" s="14" t="s">
        <v>102</v>
      </c>
      <c r="B41" s="17">
        <v>0</v>
      </c>
      <c r="C41" s="17">
        <v>0</v>
      </c>
      <c r="D41" s="17">
        <v>0</v>
      </c>
      <c r="E41" s="17"/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</row>
    <row r="42" spans="1:14" outlineLevel="1" x14ac:dyDescent="0.25">
      <c r="A42" s="14" t="s">
        <v>103</v>
      </c>
      <c r="B42" s="17">
        <v>0</v>
      </c>
      <c r="C42" s="17">
        <v>0</v>
      </c>
      <c r="D42" s="17">
        <v>0</v>
      </c>
      <c r="E42" s="17"/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</row>
    <row r="43" spans="1:14" outlineLevel="1" x14ac:dyDescent="0.25">
      <c r="A43" s="14" t="s">
        <v>104</v>
      </c>
      <c r="B43" s="17">
        <v>0</v>
      </c>
      <c r="C43" s="17">
        <v>0</v>
      </c>
      <c r="D43" s="17">
        <v>0</v>
      </c>
      <c r="E43" s="17"/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</row>
    <row r="44" spans="1:14" outlineLevel="1" x14ac:dyDescent="0.25">
      <c r="A44" s="14" t="s">
        <v>105</v>
      </c>
      <c r="B44" s="17">
        <v>0</v>
      </c>
      <c r="C44" s="17">
        <v>0</v>
      </c>
      <c r="D44" s="17">
        <v>0</v>
      </c>
      <c r="E44" s="17"/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</row>
    <row r="45" spans="1:14" outlineLevel="1" x14ac:dyDescent="0.25">
      <c r="A45" s="14" t="s">
        <v>106</v>
      </c>
      <c r="B45" s="17">
        <v>0</v>
      </c>
      <c r="C45" s="17">
        <v>0</v>
      </c>
      <c r="D45" s="17">
        <v>0</v>
      </c>
      <c r="E45" s="17"/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</row>
    <row r="46" spans="1:14" outlineLevel="1" x14ac:dyDescent="0.25">
      <c r="A46" s="14" t="s">
        <v>107</v>
      </c>
      <c r="B46" s="17">
        <v>0</v>
      </c>
      <c r="C46" s="17">
        <v>0</v>
      </c>
      <c r="D46" s="17">
        <v>0</v>
      </c>
      <c r="E46" s="17"/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</row>
    <row r="47" spans="1:14" outlineLevel="1" x14ac:dyDescent="0.25">
      <c r="A47" s="14" t="s">
        <v>108</v>
      </c>
      <c r="B47" s="17">
        <v>0</v>
      </c>
      <c r="C47" s="17">
        <v>0</v>
      </c>
      <c r="D47" s="17">
        <v>0</v>
      </c>
      <c r="E47" s="17"/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</row>
    <row r="48" spans="1:14" outlineLevel="1" x14ac:dyDescent="0.25">
      <c r="A48" s="14" t="s">
        <v>109</v>
      </c>
      <c r="B48" s="17">
        <v>0</v>
      </c>
      <c r="C48" s="17">
        <v>0</v>
      </c>
      <c r="D48" s="17">
        <v>0</v>
      </c>
      <c r="E48" s="17"/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</row>
    <row r="49" spans="1:14" outlineLevel="1" x14ac:dyDescent="0.25">
      <c r="A49" s="14" t="s">
        <v>110</v>
      </c>
      <c r="B49" s="17">
        <v>0</v>
      </c>
      <c r="C49" s="17">
        <v>0</v>
      </c>
      <c r="D49" s="17">
        <v>0</v>
      </c>
      <c r="E49" s="17"/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</row>
    <row r="50" spans="1:14" outlineLevel="1" x14ac:dyDescent="0.25">
      <c r="A50" s="14" t="s">
        <v>111</v>
      </c>
      <c r="B50" s="17">
        <v>0</v>
      </c>
      <c r="C50" s="17">
        <v>0</v>
      </c>
      <c r="D50" s="17">
        <v>0</v>
      </c>
      <c r="E50" s="17"/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</row>
    <row r="51" spans="1:14" outlineLevel="1" x14ac:dyDescent="0.25">
      <c r="A51" s="14" t="s">
        <v>112</v>
      </c>
      <c r="B51" s="17">
        <v>0</v>
      </c>
      <c r="C51" s="17">
        <v>0</v>
      </c>
      <c r="D51" s="17">
        <v>0</v>
      </c>
      <c r="E51" s="17"/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</row>
    <row r="52" spans="1:14" outlineLevel="1" x14ac:dyDescent="0.25">
      <c r="A52" s="14" t="s">
        <v>113</v>
      </c>
      <c r="B52" s="17">
        <v>0</v>
      </c>
      <c r="C52" s="17">
        <v>0</v>
      </c>
      <c r="D52" s="17">
        <v>0</v>
      </c>
      <c r="E52" s="17"/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</row>
    <row r="53" spans="1:14" outlineLevel="1" x14ac:dyDescent="0.25">
      <c r="A53" s="14" t="s">
        <v>114</v>
      </c>
      <c r="B53" s="17">
        <v>-780.75</v>
      </c>
      <c r="C53" s="17">
        <v>-53366</v>
      </c>
      <c r="D53" s="17">
        <v>-51818.720000000001</v>
      </c>
      <c r="E53" s="17"/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-105965.47</v>
      </c>
    </row>
    <row r="54" spans="1:14" outlineLevel="1" x14ac:dyDescent="0.25">
      <c r="A54" s="14" t="s">
        <v>115</v>
      </c>
      <c r="B54" s="17">
        <v>0</v>
      </c>
      <c r="C54" s="17">
        <v>0</v>
      </c>
      <c r="D54" s="17">
        <v>0</v>
      </c>
      <c r="E54" s="17"/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</row>
    <row r="55" spans="1:14" outlineLevel="1" x14ac:dyDescent="0.25">
      <c r="A55" s="14" t="s">
        <v>116</v>
      </c>
      <c r="B55" s="17">
        <v>0</v>
      </c>
      <c r="C55" s="17">
        <v>0</v>
      </c>
      <c r="D55" s="17">
        <v>0</v>
      </c>
      <c r="E55" s="17"/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</row>
    <row r="56" spans="1:14" outlineLevel="1" x14ac:dyDescent="0.25">
      <c r="A56" s="14" t="s">
        <v>117</v>
      </c>
      <c r="B56" s="17">
        <v>8896</v>
      </c>
      <c r="C56" s="17">
        <v>79208.11</v>
      </c>
      <c r="D56" s="17">
        <v>35670.1</v>
      </c>
      <c r="E56" s="17"/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149552.40000000002</v>
      </c>
    </row>
    <row r="57" spans="1:14" outlineLevel="1" x14ac:dyDescent="0.25">
      <c r="A57" s="14" t="s">
        <v>118</v>
      </c>
      <c r="B57" s="17">
        <v>0</v>
      </c>
      <c r="C57" s="17">
        <v>0</v>
      </c>
      <c r="D57" s="17">
        <v>0</v>
      </c>
      <c r="E57" s="17"/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</row>
    <row r="58" spans="1:14" outlineLevel="1" x14ac:dyDescent="0.25">
      <c r="A58" s="5" t="s">
        <v>119</v>
      </c>
      <c r="B58" s="17">
        <v>7894.25</v>
      </c>
      <c r="C58" s="17">
        <v>539589.56000000006</v>
      </c>
      <c r="D58" s="17">
        <v>523944.78</v>
      </c>
      <c r="E58" s="17"/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1097281.7800000003</v>
      </c>
    </row>
    <row r="59" spans="1:14" outlineLevel="1" x14ac:dyDescent="0.25">
      <c r="A59" s="5" t="s">
        <v>120</v>
      </c>
      <c r="B59" s="17">
        <v>0</v>
      </c>
      <c r="C59" s="17">
        <v>0</v>
      </c>
      <c r="D59" s="17">
        <v>0</v>
      </c>
      <c r="E59" s="17"/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</row>
    <row r="60" spans="1:14" outlineLevel="1" x14ac:dyDescent="0.25">
      <c r="A60" s="5" t="s">
        <v>121</v>
      </c>
      <c r="B60" s="17">
        <v>0</v>
      </c>
      <c r="C60" s="17">
        <v>0</v>
      </c>
      <c r="D60" s="17">
        <v>0</v>
      </c>
      <c r="E60" s="17"/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12134</v>
      </c>
    </row>
    <row r="61" spans="1:14" outlineLevel="1" x14ac:dyDescent="0.25">
      <c r="A61" s="57" t="s">
        <v>122</v>
      </c>
      <c r="B61" s="58">
        <v>7894.25</v>
      </c>
      <c r="C61" s="58">
        <v>539589.56000000006</v>
      </c>
      <c r="D61" s="58">
        <v>523944.78</v>
      </c>
      <c r="E61" s="58"/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1109415.7800000003</v>
      </c>
    </row>
    <row r="62" spans="1:14" outlineLevel="1" x14ac:dyDescent="0.25">
      <c r="A62" s="5" t="s">
        <v>123</v>
      </c>
      <c r="B62" s="17">
        <v>0</v>
      </c>
      <c r="C62" s="17">
        <v>0</v>
      </c>
      <c r="D62" s="17">
        <v>0</v>
      </c>
      <c r="E62" s="17"/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</row>
    <row r="63" spans="1:14" ht="15.75" outlineLevel="1" thickBot="1" x14ac:dyDescent="0.3">
      <c r="A63" s="5" t="s">
        <v>124</v>
      </c>
      <c r="B63" s="17">
        <v>0</v>
      </c>
      <c r="C63" s="17">
        <v>0</v>
      </c>
      <c r="D63" s="17">
        <v>0</v>
      </c>
      <c r="E63" s="17"/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</row>
    <row r="64" spans="1:14" s="5" customFormat="1" ht="15.75" thickBot="1" x14ac:dyDescent="0.3">
      <c r="A64" s="21" t="s">
        <v>125</v>
      </c>
      <c r="B64" s="22">
        <v>383690.87999999995</v>
      </c>
      <c r="C64" s="22">
        <v>2087181.9400000002</v>
      </c>
      <c r="D64" s="22">
        <v>754821.45</v>
      </c>
      <c r="E64" s="22" t="s">
        <v>62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3423589.12</v>
      </c>
    </row>
    <row r="65" spans="1:14" x14ac:dyDescent="0.25">
      <c r="A65" s="82" t="s">
        <v>127</v>
      </c>
      <c r="B65" s="83">
        <v>-154707.12</v>
      </c>
      <c r="C65" s="3">
        <v>59953.799999999996</v>
      </c>
      <c r="D65" s="3">
        <v>57669.46</v>
      </c>
      <c r="E65" s="3" t="s">
        <v>62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30790.999999999978</v>
      </c>
    </row>
    <row r="66" spans="1:14" x14ac:dyDescent="0.25">
      <c r="A66" s="82" t="s">
        <v>126</v>
      </c>
      <c r="B66" s="3">
        <v>1084955.81</v>
      </c>
      <c r="C66" s="83">
        <v>992316.17999999993</v>
      </c>
      <c r="D66" s="83">
        <v>1471999.0299999998</v>
      </c>
      <c r="E66" s="83" t="s">
        <v>62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3977795.8200000003</v>
      </c>
    </row>
    <row r="67" spans="1:14" x14ac:dyDescent="0.25">
      <c r="B67" s="1"/>
    </row>
    <row r="68" spans="1:14" x14ac:dyDescent="0.25">
      <c r="B68" s="5"/>
      <c r="C68" s="46"/>
      <c r="D68" s="46"/>
      <c r="E68" s="46"/>
    </row>
    <row r="69" spans="1:14" x14ac:dyDescent="0.25">
      <c r="B69" s="26"/>
      <c r="C69" s="4"/>
    </row>
    <row r="70" spans="1:14" x14ac:dyDescent="0.25">
      <c r="B70" s="28"/>
      <c r="C70" s="4"/>
    </row>
    <row r="71" spans="1:14" x14ac:dyDescent="0.25">
      <c r="B71" s="28"/>
      <c r="C71" s="3"/>
    </row>
    <row r="72" spans="1:14" ht="15.75" x14ac:dyDescent="0.25">
      <c r="B72" s="45"/>
      <c r="C72" s="44"/>
      <c r="D72" s="4"/>
      <c r="E72" s="4"/>
    </row>
    <row r="73" spans="1:14" x14ac:dyDescent="0.25">
      <c r="B73" s="28"/>
      <c r="C73" s="3"/>
    </row>
    <row r="74" spans="1:14" x14ac:dyDescent="0.25">
      <c r="B74" s="28"/>
      <c r="C74" s="4"/>
    </row>
  </sheetData>
  <dataValidations count="1">
    <dataValidation type="list" allowBlank="1" showInputMessage="1" sqref="B4:N7">
      <formula1>"..."</formula1>
    </dataValidation>
  </dataValidations>
  <pageMargins left="0.7" right="0.7" top="0.75" bottom="0.75" header="0.3" footer="0.3"/>
  <pageSetup scale="53" orientation="landscape" horizontalDpi="1200" verticalDpi="1200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D1"/>
  <sheetViews>
    <sheetView workbookViewId="0"/>
  </sheetViews>
  <sheetFormatPr defaultRowHeight="15" x14ac:dyDescent="0.25"/>
  <sheetData>
    <row r="1" spans="1:914" ht="15.75" thickBot="1" x14ac:dyDescent="0.3">
      <c r="A1" s="19"/>
      <c r="B1" s="40"/>
      <c r="C1" s="38"/>
      <c r="D1" s="1"/>
      <c r="E1" s="1"/>
      <c r="L1" s="5"/>
      <c r="M1" s="5"/>
      <c r="N1" s="1"/>
      <c r="O1" s="43"/>
      <c r="P1" s="3"/>
      <c r="Q1" s="9"/>
      <c r="R1" s="43"/>
      <c r="S1" s="3"/>
      <c r="T1" s="41"/>
      <c r="U1" s="3"/>
      <c r="V1" s="3"/>
      <c r="W1" s="9"/>
      <c r="X1" s="3"/>
      <c r="Y1" s="3"/>
      <c r="Z1" s="3"/>
      <c r="AA1" s="3"/>
      <c r="AD1" s="1"/>
      <c r="AE1" s="43"/>
      <c r="AF1" s="3"/>
      <c r="AG1" s="9"/>
      <c r="AH1" s="43"/>
      <c r="AI1" s="3"/>
      <c r="AJ1" s="41"/>
      <c r="AK1" s="3"/>
      <c r="AL1" s="3"/>
      <c r="AM1" s="9"/>
      <c r="AN1" s="3"/>
      <c r="AO1" s="3"/>
      <c r="AP1" s="3"/>
      <c r="AQ1" s="3"/>
      <c r="AT1" s="1"/>
      <c r="AU1" s="43"/>
      <c r="AV1" s="3"/>
      <c r="AW1" s="9"/>
      <c r="AX1" s="43"/>
      <c r="AY1" s="3"/>
      <c r="AZ1" s="41"/>
      <c r="BA1" s="3"/>
      <c r="BB1" s="3"/>
      <c r="BC1" s="9"/>
      <c r="BD1" s="3"/>
      <c r="BE1" s="3"/>
      <c r="BF1" s="3"/>
      <c r="BG1" s="3"/>
      <c r="BJ1" s="1"/>
      <c r="BK1" s="43"/>
      <c r="BL1" s="3"/>
      <c r="BM1" s="9"/>
      <c r="BN1" s="43"/>
      <c r="BO1" s="3"/>
      <c r="BP1" s="41"/>
      <c r="BQ1" s="3"/>
      <c r="BR1" s="3"/>
      <c r="BS1" s="9"/>
      <c r="BT1" s="3"/>
      <c r="BU1" s="3"/>
      <c r="BV1" s="3"/>
      <c r="BW1" s="3"/>
      <c r="BZ1" s="1"/>
      <c r="CA1" s="43"/>
      <c r="CB1" s="3"/>
      <c r="CC1" s="9"/>
      <c r="CD1" s="43"/>
      <c r="CE1" s="3"/>
      <c r="CF1" s="41"/>
      <c r="CG1" s="3"/>
      <c r="CH1" s="3"/>
      <c r="CI1" s="9"/>
      <c r="CJ1" s="3"/>
      <c r="CK1" s="3"/>
      <c r="CL1" s="3"/>
      <c r="CM1" s="3"/>
      <c r="CP1" s="1"/>
      <c r="CQ1" s="43"/>
      <c r="CR1" s="3"/>
      <c r="CS1" s="9"/>
      <c r="CT1" s="43"/>
      <c r="CU1" s="3"/>
      <c r="CV1" s="41"/>
      <c r="CW1" s="3"/>
      <c r="CX1" s="3"/>
      <c r="CY1" s="9"/>
      <c r="CZ1" s="3"/>
      <c r="DA1" s="3"/>
      <c r="DB1" s="3"/>
      <c r="DC1" s="3"/>
      <c r="DF1" s="1"/>
      <c r="DG1" s="43"/>
      <c r="DH1" s="3"/>
      <c r="DI1" s="9"/>
      <c r="DJ1" s="43"/>
      <c r="DK1" s="3"/>
      <c r="DL1" s="41"/>
      <c r="DM1" s="3"/>
      <c r="DN1" s="3"/>
      <c r="DO1" s="9"/>
      <c r="DP1" s="3"/>
      <c r="DQ1" s="3"/>
      <c r="DR1" s="3"/>
      <c r="DS1" s="3"/>
      <c r="DV1" s="1"/>
      <c r="DW1" s="43"/>
      <c r="DX1" s="3"/>
      <c r="DY1" s="9"/>
      <c r="DZ1" s="43"/>
      <c r="EA1" s="3"/>
      <c r="EB1" s="41"/>
      <c r="EC1" s="3"/>
      <c r="ED1" s="3"/>
      <c r="EE1" s="9"/>
      <c r="EF1" s="3"/>
      <c r="EG1" s="3"/>
      <c r="EH1" s="3"/>
      <c r="EI1" s="3"/>
      <c r="EL1" s="1"/>
      <c r="EM1" s="43"/>
      <c r="EN1" s="3"/>
      <c r="EO1" s="9"/>
      <c r="EP1" s="43"/>
      <c r="EQ1" s="3"/>
      <c r="ER1" s="41"/>
      <c r="ES1" s="3"/>
      <c r="ET1" s="3"/>
      <c r="EU1" s="9"/>
      <c r="EV1" s="3"/>
      <c r="EW1" s="3"/>
      <c r="EX1" s="3"/>
      <c r="EY1" s="3"/>
      <c r="FB1" s="1"/>
      <c r="FC1" s="43"/>
      <c r="FD1" s="3"/>
      <c r="FE1" s="9"/>
      <c r="FF1" s="43"/>
      <c r="FG1" s="3"/>
      <c r="FH1" s="41"/>
      <c r="FI1" s="3"/>
      <c r="FJ1" s="3"/>
      <c r="FK1" s="9"/>
      <c r="FL1" s="3"/>
      <c r="FM1" s="3"/>
      <c r="FN1" s="3"/>
      <c r="FO1" s="3"/>
      <c r="FR1" s="1"/>
      <c r="FS1" s="43"/>
      <c r="FT1" s="3"/>
      <c r="FU1" s="9"/>
      <c r="FV1" s="43"/>
      <c r="FW1" s="3"/>
      <c r="FX1" s="41"/>
      <c r="FY1" s="3"/>
      <c r="FZ1" s="3"/>
      <c r="GA1" s="9"/>
      <c r="GB1" s="3"/>
      <c r="GC1" s="3"/>
      <c r="GD1" s="3"/>
      <c r="GE1" s="3"/>
      <c r="GH1" s="1"/>
      <c r="GI1" s="43"/>
      <c r="GJ1" s="3"/>
      <c r="GK1" s="9"/>
      <c r="GL1" s="43"/>
      <c r="GM1" s="3"/>
      <c r="GN1" s="41"/>
      <c r="GO1" s="3"/>
      <c r="GP1" s="3"/>
      <c r="GQ1" s="9"/>
      <c r="GR1" s="3"/>
      <c r="GS1" s="3"/>
      <c r="GT1" s="3"/>
      <c r="GU1" s="3"/>
      <c r="GX1" s="1"/>
      <c r="GY1" s="43"/>
      <c r="GZ1" s="3"/>
      <c r="HA1" s="9"/>
      <c r="HB1" s="43"/>
      <c r="HC1" s="3"/>
      <c r="HD1" s="41"/>
      <c r="HE1" s="3"/>
      <c r="HF1" s="3"/>
      <c r="HG1" s="9"/>
      <c r="HH1" s="3"/>
      <c r="HI1" s="3"/>
      <c r="HJ1" s="3"/>
      <c r="HK1" s="3"/>
      <c r="HN1" s="1"/>
      <c r="HO1" s="43"/>
      <c r="HP1" s="3"/>
      <c r="HQ1" s="9"/>
      <c r="HR1" s="43"/>
      <c r="HS1" s="3"/>
      <c r="HT1" s="41"/>
      <c r="HU1" s="3"/>
      <c r="HV1" s="3"/>
      <c r="HW1" s="9"/>
      <c r="HX1" s="3"/>
      <c r="HY1" s="3"/>
      <c r="HZ1" s="3"/>
      <c r="IA1" s="3"/>
      <c r="ID1" s="1"/>
      <c r="IE1" s="43"/>
      <c r="IF1" s="3"/>
      <c r="IG1" s="9"/>
      <c r="IH1" s="43"/>
      <c r="II1" s="3"/>
      <c r="IJ1" s="41"/>
      <c r="IK1" s="3"/>
      <c r="IL1" s="3"/>
      <c r="IM1" s="9"/>
      <c r="IN1" s="3"/>
      <c r="IO1" s="3"/>
      <c r="IP1" s="3"/>
      <c r="IQ1" s="3"/>
      <c r="IT1" s="1"/>
      <c r="IU1" s="43"/>
      <c r="IV1" s="3"/>
      <c r="IW1" s="9"/>
      <c r="IX1" s="43"/>
      <c r="IY1" s="3"/>
      <c r="IZ1" s="41"/>
      <c r="JA1" s="3"/>
      <c r="JB1" s="3"/>
      <c r="JC1" s="9"/>
      <c r="JD1" s="3"/>
      <c r="JE1" s="3"/>
      <c r="JF1" s="3"/>
      <c r="JG1" s="3"/>
      <c r="JJ1" s="1"/>
      <c r="JK1" s="43"/>
      <c r="JL1" s="3"/>
      <c r="JM1" s="9"/>
      <c r="JN1" s="43"/>
      <c r="JO1" s="3"/>
      <c r="JP1" s="41"/>
      <c r="JQ1" s="3"/>
      <c r="JR1" s="3"/>
      <c r="JS1" s="9"/>
      <c r="JT1" s="3"/>
      <c r="JU1" s="3"/>
      <c r="JV1" s="3"/>
      <c r="JW1" s="3"/>
      <c r="JZ1" s="1"/>
      <c r="KA1" s="43"/>
      <c r="KB1" s="3"/>
      <c r="KC1" s="9"/>
      <c r="KD1" s="43"/>
      <c r="KE1" s="3"/>
      <c r="KF1" s="41"/>
      <c r="KG1" s="3"/>
      <c r="KH1" s="3"/>
      <c r="KI1" s="9"/>
      <c r="KJ1" s="3"/>
      <c r="KK1" s="3"/>
      <c r="KL1" s="3"/>
      <c r="KM1" s="3"/>
      <c r="KP1" s="1"/>
      <c r="KQ1" s="43"/>
      <c r="KR1" s="3"/>
      <c r="KS1" s="9"/>
      <c r="KT1" s="43"/>
      <c r="KU1" s="3"/>
      <c r="KV1" s="41"/>
      <c r="KW1" s="3"/>
      <c r="KX1" s="3"/>
      <c r="KY1" s="9"/>
      <c r="KZ1" s="3"/>
      <c r="LA1" s="3"/>
      <c r="LB1" s="3"/>
      <c r="LC1" s="3"/>
      <c r="LF1" s="1"/>
      <c r="LG1" s="43"/>
      <c r="LH1" s="3"/>
      <c r="LI1" s="39"/>
      <c r="LJ1" s="43"/>
      <c r="LK1" s="3"/>
      <c r="LL1" s="42"/>
      <c r="LM1" s="3"/>
      <c r="LN1" s="3"/>
      <c r="LO1" s="39"/>
      <c r="LP1" s="3"/>
      <c r="LQ1" s="3"/>
      <c r="LR1" s="3"/>
      <c r="LS1" s="3"/>
      <c r="LV1" s="1"/>
      <c r="LW1" s="43"/>
      <c r="LX1" s="43"/>
      <c r="LY1" s="3"/>
      <c r="LZ1" s="3"/>
      <c r="MA1" s="3"/>
      <c r="MB1" s="41"/>
      <c r="MC1" s="3"/>
      <c r="MD1" s="9"/>
      <c r="ME1" s="3"/>
      <c r="MF1" s="3"/>
      <c r="MI1" s="1"/>
      <c r="MJ1" s="43"/>
      <c r="MK1" s="43"/>
      <c r="ML1" s="3"/>
      <c r="MM1" s="3"/>
      <c r="MN1" s="3"/>
      <c r="MO1" s="41"/>
      <c r="MP1" s="3"/>
      <c r="MQ1" s="9"/>
      <c r="MR1" s="3"/>
      <c r="MS1" s="3"/>
      <c r="MV1" s="1"/>
      <c r="MW1" s="43"/>
      <c r="MX1" s="43"/>
      <c r="MY1" s="3"/>
      <c r="MZ1" s="3"/>
      <c r="NA1" s="3"/>
      <c r="NB1" s="41"/>
      <c r="NC1" s="3"/>
      <c r="ND1" s="9"/>
      <c r="NE1" s="3"/>
      <c r="NF1" s="3"/>
      <c r="NI1" s="1"/>
      <c r="NJ1" s="43"/>
      <c r="NK1" s="43"/>
      <c r="NL1" s="3"/>
      <c r="NM1" s="3"/>
      <c r="NN1" s="3"/>
      <c r="NO1" s="41"/>
      <c r="NP1" s="3"/>
      <c r="NQ1" s="9"/>
      <c r="NR1" s="3"/>
      <c r="NS1" s="3"/>
      <c r="NV1" s="1"/>
      <c r="NW1" s="43"/>
      <c r="NX1" s="43"/>
      <c r="NY1" s="3"/>
      <c r="NZ1" s="3"/>
      <c r="OA1" s="3"/>
      <c r="OB1" s="41"/>
      <c r="OC1" s="3"/>
      <c r="OD1" s="9"/>
      <c r="OE1" s="3"/>
      <c r="OF1" s="3"/>
      <c r="OI1" s="1"/>
      <c r="OJ1" s="43"/>
      <c r="OK1" s="43"/>
      <c r="OL1" s="3"/>
      <c r="OM1" s="3"/>
      <c r="ON1" s="3"/>
      <c r="OO1" s="41"/>
      <c r="OP1" s="3"/>
      <c r="OQ1" s="9"/>
      <c r="OR1" s="3"/>
      <c r="OS1" s="3"/>
      <c r="OV1" s="1"/>
      <c r="OW1" s="43"/>
      <c r="OX1" s="43"/>
      <c r="OY1" s="3"/>
      <c r="OZ1" s="3"/>
      <c r="PA1" s="3"/>
      <c r="PB1" s="41"/>
      <c r="PC1" s="3"/>
      <c r="PD1" s="9"/>
      <c r="PE1" s="3"/>
      <c r="PF1" s="3"/>
      <c r="PI1" s="1"/>
      <c r="PJ1" s="43"/>
      <c r="PK1" s="43"/>
      <c r="PL1" s="3"/>
      <c r="PM1" s="3"/>
      <c r="PN1" s="3"/>
      <c r="PO1" s="41"/>
      <c r="PP1" s="3"/>
      <c r="PQ1" s="9"/>
      <c r="PR1" s="3"/>
      <c r="PS1" s="3"/>
      <c r="PV1" s="40"/>
      <c r="PY1" s="41"/>
      <c r="PZ1" s="3"/>
      <c r="QA1" s="41"/>
      <c r="QB1" s="3"/>
      <c r="QC1" s="41"/>
      <c r="QD1" s="3"/>
      <c r="QE1" s="41"/>
      <c r="QF1" s="3"/>
      <c r="QG1" s="41"/>
      <c r="QH1" s="3"/>
      <c r="QI1" s="41"/>
      <c r="QJ1" s="3"/>
      <c r="QK1" s="41"/>
      <c r="QL1" s="3"/>
      <c r="QM1" s="41"/>
      <c r="QN1" s="3"/>
      <c r="QO1" s="41"/>
      <c r="QP1" s="3"/>
      <c r="QQ1" s="41"/>
      <c r="QR1" s="3"/>
      <c r="QS1" s="41"/>
      <c r="QT1" s="3"/>
      <c r="QU1" s="41"/>
      <c r="QV1" s="3"/>
      <c r="QW1" s="41"/>
      <c r="QX1" s="3"/>
      <c r="QY1" s="41"/>
      <c r="QZ1" s="3"/>
      <c r="RA1" s="41"/>
      <c r="RB1" s="3"/>
      <c r="RC1" s="41"/>
      <c r="RD1" s="3"/>
      <c r="RE1" s="1"/>
      <c r="RF1" s="43"/>
      <c r="RG1" s="43"/>
      <c r="RH1" s="3"/>
      <c r="RI1" s="3"/>
      <c r="RJ1" s="3"/>
      <c r="RK1" s="41"/>
      <c r="RL1" s="3"/>
      <c r="RM1" s="3"/>
      <c r="RN1" s="9"/>
      <c r="RO1" s="3"/>
      <c r="RP1" s="3"/>
      <c r="RS1" s="1"/>
      <c r="RT1" s="43"/>
      <c r="RU1" s="43"/>
      <c r="RV1" s="3"/>
      <c r="RW1" s="3"/>
      <c r="RX1" s="3"/>
      <c r="RY1" s="41"/>
      <c r="RZ1" s="3"/>
      <c r="SA1" s="3"/>
      <c r="SB1" s="9"/>
      <c r="SC1" s="3"/>
      <c r="SD1" s="3"/>
      <c r="SG1" s="41"/>
      <c r="SH1" s="3"/>
      <c r="SI1" s="41"/>
      <c r="SJ1" s="3"/>
      <c r="SK1" s="41"/>
      <c r="SL1" s="3"/>
      <c r="SM1" s="41"/>
      <c r="SN1" s="3"/>
      <c r="SO1" s="41"/>
      <c r="SP1" s="3"/>
      <c r="SQ1" s="41"/>
      <c r="SR1" s="3"/>
      <c r="SS1" s="41"/>
      <c r="ST1" s="3"/>
      <c r="SU1" s="41"/>
      <c r="SV1" s="3"/>
      <c r="SW1" s="41"/>
      <c r="SX1" s="3"/>
      <c r="SY1" s="41"/>
      <c r="SZ1" s="3"/>
      <c r="TA1" s="41"/>
      <c r="TB1" s="3"/>
      <c r="TC1" s="42"/>
      <c r="TD1" s="3"/>
      <c r="TE1" s="41"/>
      <c r="TF1" s="41"/>
      <c r="TG1" s="1"/>
      <c r="TH1" s="1"/>
      <c r="TI1" s="9"/>
      <c r="TJ1" s="9"/>
      <c r="TK1" s="9"/>
      <c r="TL1" s="9"/>
      <c r="TM1" s="3"/>
      <c r="TN1" s="3"/>
      <c r="TO1" s="3"/>
      <c r="TP1" s="3"/>
      <c r="TQ1" s="3"/>
      <c r="TR1" s="3"/>
      <c r="TU1" s="3"/>
      <c r="TV1" s="3"/>
      <c r="TW1" s="3"/>
      <c r="TX1" s="3"/>
      <c r="TY1" s="3"/>
      <c r="TZ1" s="3"/>
      <c r="UC1" s="43"/>
      <c r="UD1" s="43"/>
      <c r="UE1" s="3"/>
      <c r="UF1" s="3"/>
      <c r="UG1" s="3"/>
      <c r="UH1" s="41"/>
      <c r="UI1" s="43"/>
      <c r="UJ1" s="43"/>
      <c r="UK1" s="3"/>
      <c r="UL1" s="3"/>
      <c r="UM1" s="3"/>
      <c r="UN1" s="41"/>
      <c r="UO1" s="3"/>
      <c r="UP1" s="3"/>
      <c r="UQ1" s="3"/>
      <c r="UR1" s="3"/>
      <c r="US1" s="3"/>
      <c r="UT1" s="3"/>
      <c r="UU1" s="3"/>
      <c r="UV1" s="3"/>
      <c r="UW1" s="3"/>
      <c r="UX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9"/>
      <c r="VT1" s="9"/>
      <c r="VU1" s="9"/>
      <c r="VV1" s="9"/>
      <c r="VW1" s="9"/>
      <c r="VX1" s="9"/>
      <c r="VY1" s="9"/>
      <c r="VZ1" s="9"/>
      <c r="WA1" s="9"/>
      <c r="WB1" s="9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1"/>
      <c r="XR1" s="43"/>
      <c r="XS1" s="43"/>
      <c r="XT1" s="3"/>
      <c r="XU1" s="3"/>
      <c r="XV1" s="3"/>
      <c r="XW1" s="41"/>
      <c r="XX1" s="1"/>
      <c r="XY1" s="43"/>
      <c r="XZ1" s="43"/>
      <c r="YA1" s="3"/>
      <c r="YB1" s="3"/>
      <c r="YC1" s="3"/>
      <c r="YD1" s="41"/>
      <c r="YE1" s="1"/>
      <c r="YF1" s="43"/>
      <c r="YG1" s="43"/>
      <c r="YH1" s="3"/>
      <c r="YI1" s="3"/>
      <c r="YJ1" s="3"/>
      <c r="YK1" s="41"/>
      <c r="YL1" s="1"/>
      <c r="YM1" s="43"/>
      <c r="YN1" s="43"/>
      <c r="YO1" s="3"/>
      <c r="YP1" s="3"/>
      <c r="YQ1" s="3"/>
      <c r="YR1" s="41"/>
      <c r="YS1" s="1"/>
      <c r="YT1" s="43"/>
      <c r="YU1" s="43"/>
      <c r="YV1" s="3"/>
      <c r="YW1" s="3"/>
      <c r="YX1" s="3"/>
      <c r="YY1" s="41"/>
      <c r="YZ1" s="1"/>
      <c r="ZA1" s="43"/>
      <c r="ZB1" s="43"/>
      <c r="ZC1" s="3"/>
      <c r="ZD1" s="3"/>
      <c r="ZE1" s="3"/>
      <c r="ZF1" s="41"/>
      <c r="ZG1" s="1"/>
      <c r="ZH1" s="43"/>
      <c r="ZI1" s="43"/>
      <c r="ZJ1" s="3"/>
      <c r="ZK1" s="3"/>
      <c r="ZL1" s="3"/>
      <c r="ZM1" s="41"/>
      <c r="ZN1" s="1"/>
      <c r="ZO1" s="43"/>
      <c r="ZP1" s="43"/>
      <c r="ZQ1" s="3"/>
      <c r="ZR1" s="3"/>
      <c r="ZS1" s="3"/>
      <c r="ZT1" s="41"/>
      <c r="ZU1" s="1"/>
      <c r="ZV1" s="43"/>
      <c r="ZW1" s="43"/>
      <c r="ZX1" s="3"/>
      <c r="ZY1" s="3"/>
      <c r="ZZ1" s="3"/>
      <c r="AAA1" s="41"/>
      <c r="AAB1" s="1"/>
      <c r="AAC1" s="43"/>
      <c r="AAD1" s="43"/>
      <c r="AAE1" s="3"/>
      <c r="AAF1" s="3"/>
      <c r="AAG1" s="3"/>
      <c r="AAH1" s="41"/>
      <c r="AAP1" s="3"/>
      <c r="AAQ1" s="3"/>
      <c r="AAR1" s="3"/>
      <c r="AAS1" s="3"/>
      <c r="AAT1" s="3"/>
      <c r="AAU1" s="3"/>
      <c r="AAV1" s="3"/>
      <c r="AAW1" s="9"/>
      <c r="AAX1" s="9"/>
      <c r="AAY1" s="9"/>
      <c r="AAZ1" s="9"/>
      <c r="ABA1" s="9"/>
      <c r="ABB1" s="9"/>
      <c r="ABC1" s="9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Y1" s="41"/>
      <c r="ABZ1" s="41"/>
      <c r="ACA1" s="41"/>
      <c r="ACB1" s="41"/>
      <c r="ACC1" s="41"/>
      <c r="ACD1" s="41"/>
      <c r="ACE1" s="41"/>
      <c r="ACF1" s="3"/>
      <c r="ACG1" s="3"/>
      <c r="ACH1" s="3"/>
      <c r="ACI1" s="3"/>
      <c r="ACJ1" s="3"/>
      <c r="ACK1" s="3"/>
      <c r="ACL1" s="3"/>
      <c r="ACM1" s="1"/>
      <c r="ACN1" s="43"/>
      <c r="ACO1" s="43"/>
      <c r="ACP1" s="3"/>
      <c r="ACQ1" s="3"/>
      <c r="ACR1" s="3"/>
      <c r="ACS1" s="41"/>
      <c r="ACT1" s="1"/>
      <c r="ACU1" s="43"/>
      <c r="ACV1" s="43"/>
      <c r="ACW1" s="3"/>
      <c r="ACX1" s="3"/>
      <c r="ACY1" s="3"/>
      <c r="ACZ1" s="41"/>
      <c r="ADA1" s="1"/>
      <c r="ADB1" s="43"/>
      <c r="ADC1" s="43"/>
      <c r="ADD1" s="3"/>
      <c r="ADE1" s="3"/>
      <c r="ADF1" s="3"/>
      <c r="ADG1" s="41"/>
      <c r="ADH1" s="1"/>
      <c r="ADI1" s="43"/>
      <c r="ADJ1" s="43"/>
      <c r="ADK1" s="3"/>
      <c r="ADL1" s="3"/>
      <c r="ADM1" s="3"/>
      <c r="ADN1" s="41"/>
      <c r="ADO1" s="1"/>
      <c r="ADP1" s="43"/>
      <c r="ADQ1" s="43"/>
      <c r="ADR1" s="3"/>
      <c r="ADS1" s="3"/>
      <c r="ADT1" s="3"/>
      <c r="ADU1" s="41"/>
      <c r="ADV1" s="1"/>
      <c r="ADW1" s="43"/>
      <c r="ADX1" s="43"/>
      <c r="ADY1" s="3"/>
      <c r="ADZ1" s="3"/>
      <c r="AEA1" s="3"/>
      <c r="AEB1" s="41"/>
      <c r="AEC1" s="1"/>
      <c r="AED1" s="43"/>
      <c r="AEE1" s="43"/>
      <c r="AEF1" s="3"/>
      <c r="AEG1" s="3"/>
      <c r="AEH1" s="3"/>
      <c r="AEI1" s="41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M1" s="41"/>
      <c r="AHN1" s="41"/>
      <c r="AHO1" s="41"/>
      <c r="AHP1" s="41"/>
      <c r="AHQ1" s="41"/>
      <c r="AHR1" s="41"/>
      <c r="AHS1" s="41"/>
      <c r="AHT1" s="41"/>
      <c r="AHU1" s="41"/>
      <c r="AHV1" s="3"/>
      <c r="AHW1" s="3"/>
      <c r="AHX1" s="3"/>
      <c r="AHY1" s="3"/>
      <c r="AHZ1" s="3"/>
      <c r="AIA1" s="3"/>
      <c r="AIB1" s="3"/>
      <c r="AIC1" s="3"/>
      <c r="AID1" s="3"/>
    </row>
  </sheetData>
  <dataValidations count="1">
    <dataValidation type="list" allowBlank="1" showInputMessage="1" sqref="PV1:PX1 A1:I1">
      <formula1>"..."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"/>
  <sheetViews>
    <sheetView workbookViewId="0"/>
  </sheetViews>
  <sheetFormatPr defaultRowHeight="15" x14ac:dyDescent="0.25"/>
  <sheetData>
    <row r="1" spans="1:48" ht="15.75" thickBot="1" x14ac:dyDescent="0.3">
      <c r="A1" s="47"/>
      <c r="B1" s="54"/>
      <c r="C1" s="48"/>
      <c r="D1" s="48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5"/>
      <c r="S1" s="27"/>
      <c r="T1" s="29"/>
      <c r="U1" s="29"/>
      <c r="V1" s="29"/>
      <c r="W1" s="5"/>
      <c r="X1" s="5"/>
      <c r="Y1" s="5"/>
      <c r="Z1" s="14"/>
      <c r="AA1" s="14"/>
      <c r="AB1" s="14"/>
      <c r="AC1" s="14"/>
      <c r="AD1" s="14"/>
      <c r="AE1" s="59"/>
      <c r="AF1" s="14"/>
      <c r="AG1" s="59"/>
      <c r="AH1" s="14"/>
      <c r="AI1" s="59"/>
      <c r="AJ1" s="14"/>
      <c r="AK1" s="14"/>
      <c r="AL1" s="14"/>
      <c r="AM1" s="14"/>
      <c r="AN1" s="5"/>
      <c r="AO1" s="5"/>
      <c r="AP1" s="5"/>
      <c r="AQ1" s="5"/>
      <c r="AR1" s="5"/>
      <c r="AS1" s="57"/>
      <c r="AT1" s="5"/>
      <c r="AU1" s="5"/>
      <c r="AV1" s="21"/>
    </row>
  </sheetData>
  <dataValidations count="1">
    <dataValidation type="list" allowBlank="1" showInputMessage="1" sqref="A1:D1">
      <formula1>"..."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BBZ1"/>
  <sheetViews>
    <sheetView workbookViewId="0"/>
  </sheetViews>
  <sheetFormatPr defaultRowHeight="15" x14ac:dyDescent="0.25"/>
  <sheetData>
    <row r="1" spans="4:1430" ht="15.75" thickBot="1" x14ac:dyDescent="0.3">
      <c r="D1" s="34"/>
      <c r="H1" s="5"/>
      <c r="J1" s="32"/>
      <c r="L1" s="36"/>
      <c r="N1" s="5"/>
      <c r="P1" s="5"/>
      <c r="R1" s="5"/>
      <c r="T1" s="5"/>
      <c r="AZ1" s="5"/>
      <c r="BB1" s="5"/>
      <c r="BF1" s="5"/>
      <c r="BH1" s="5"/>
      <c r="BP1" s="5"/>
      <c r="BR1" s="5"/>
      <c r="BT1" s="5"/>
      <c r="BX1" s="24"/>
      <c r="BY1" s="25"/>
      <c r="BZ1" s="25"/>
      <c r="CA1" s="25"/>
      <c r="CB1" s="25"/>
      <c r="CC1" s="25"/>
      <c r="CD1" s="25"/>
      <c r="CE1" s="31"/>
      <c r="CF1" s="31"/>
      <c r="CG1" s="31"/>
      <c r="CH1" s="31"/>
      <c r="CI1" s="31"/>
      <c r="CJ1" s="25"/>
      <c r="CK1" s="27"/>
      <c r="CL1" s="27"/>
      <c r="CM1" s="29"/>
      <c r="CO1" s="29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2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10"/>
      <c r="RX1" s="10"/>
      <c r="RY1" s="10"/>
      <c r="RZ1" s="10"/>
      <c r="SA1" s="10"/>
      <c r="SB1" s="10"/>
      <c r="SC1" s="10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9"/>
      <c r="VR1" s="9"/>
      <c r="VS1" s="9"/>
      <c r="VT1" s="9"/>
      <c r="VU1" s="9"/>
      <c r="VV1" s="9"/>
      <c r="VW1" s="9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10"/>
      <c r="ZS1" s="10"/>
      <c r="ZT1" s="10"/>
      <c r="ZU1" s="10"/>
      <c r="ZV1" s="10"/>
      <c r="ZW1" s="10"/>
      <c r="ZX1" s="10"/>
      <c r="ZY1" s="9"/>
      <c r="ZZ1" s="9"/>
      <c r="AAA1" s="9"/>
      <c r="AAB1" s="9"/>
      <c r="AAC1" s="9"/>
      <c r="AAD1" s="9"/>
      <c r="AAE1" s="9"/>
      <c r="AAF1" s="10"/>
      <c r="AAG1" s="10"/>
      <c r="AAH1" s="10"/>
      <c r="AAI1" s="10"/>
      <c r="AAJ1" s="10"/>
      <c r="AAK1" s="10"/>
      <c r="AAL1" s="10"/>
      <c r="AAM1" s="9"/>
      <c r="AAN1" s="9"/>
      <c r="AAO1" s="9"/>
      <c r="AAP1" s="9"/>
      <c r="AAQ1" s="9"/>
      <c r="AAR1" s="9"/>
      <c r="AAS1" s="9"/>
      <c r="AAT1" s="10"/>
      <c r="AAU1" s="10"/>
      <c r="AAV1" s="10"/>
      <c r="AAW1" s="10"/>
      <c r="AAX1" s="10"/>
      <c r="AAY1" s="10"/>
      <c r="AAZ1" s="10"/>
      <c r="ABA1" s="33"/>
      <c r="ABB1" s="33"/>
      <c r="ABC1" s="33"/>
      <c r="ABD1" s="33"/>
      <c r="ABE1" s="33"/>
      <c r="ABF1" s="33"/>
      <c r="ABG1" s="33"/>
      <c r="ABH1" s="37"/>
      <c r="ABI1" s="37"/>
      <c r="ABJ1" s="37"/>
      <c r="ABK1" s="37"/>
      <c r="ABL1" s="37"/>
      <c r="ABM1" s="37"/>
      <c r="ABN1" s="37"/>
      <c r="ABO1" s="35"/>
      <c r="ABP1" s="35"/>
      <c r="ABQ1" s="35"/>
      <c r="ABR1" s="35"/>
      <c r="ABS1" s="35"/>
      <c r="ABT1" s="35"/>
      <c r="ABU1" s="35"/>
      <c r="ABV1" s="9"/>
      <c r="ABW1" s="9"/>
      <c r="ABX1" s="9"/>
      <c r="ABY1" s="9"/>
      <c r="ABZ1" s="9"/>
      <c r="ACA1" s="9"/>
      <c r="ACB1" s="9"/>
      <c r="ACC1" s="11"/>
      <c r="ACD1" s="11"/>
      <c r="ACE1" s="11"/>
      <c r="ACF1" s="11"/>
      <c r="ACG1" s="11"/>
      <c r="ACH1" s="11"/>
      <c r="ACI1" s="11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Y1" s="3"/>
      <c r="ACZ1" s="3"/>
      <c r="ADA1" s="3"/>
      <c r="ADB1" s="3"/>
      <c r="ADC1" s="3"/>
      <c r="ADD1" s="3"/>
      <c r="ADE1" s="3"/>
      <c r="ADF1" s="3"/>
      <c r="ADG1" s="3"/>
      <c r="ADH1" s="34"/>
      <c r="ADI1" s="35"/>
      <c r="ADJ1" s="35"/>
      <c r="ADK1" s="35"/>
      <c r="ADL1" s="35"/>
      <c r="ADM1" s="35"/>
      <c r="ADN1" s="35"/>
      <c r="ADO1" s="35"/>
      <c r="ADP1" s="36"/>
      <c r="ADQ1" s="37"/>
      <c r="ADR1" s="37"/>
      <c r="ADS1" s="37"/>
      <c r="ADT1" s="37"/>
      <c r="ADU1" s="37"/>
      <c r="ADV1" s="37"/>
      <c r="ADW1" s="37"/>
      <c r="ADX1" s="36"/>
      <c r="ADY1" s="37"/>
      <c r="ADZ1" s="37"/>
      <c r="AEA1" s="37"/>
      <c r="AEB1" s="37"/>
      <c r="AEC1" s="37"/>
      <c r="AED1" s="37"/>
      <c r="AEE1" s="37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47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10"/>
      <c r="AJV1" s="10"/>
      <c r="AJW1" s="10"/>
      <c r="AJX1" s="10"/>
      <c r="AJY1" s="10"/>
      <c r="AJZ1" s="10"/>
      <c r="AKA1" s="10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9"/>
      <c r="AMN1" s="9"/>
      <c r="AMO1" s="9"/>
      <c r="AMP1" s="9"/>
      <c r="AMQ1" s="9"/>
      <c r="AMR1" s="9"/>
      <c r="AMS1" s="9"/>
      <c r="AMU1" s="9"/>
      <c r="AMV1" s="9"/>
      <c r="AMW1" s="9"/>
      <c r="AMX1" s="9"/>
      <c r="AMY1" s="9"/>
      <c r="AMZ1" s="9"/>
      <c r="ANA1" s="9"/>
      <c r="ANC1" s="9"/>
      <c r="AND1" s="9"/>
      <c r="ANE1" s="9"/>
      <c r="ANF1" s="9"/>
      <c r="ANG1" s="9"/>
      <c r="ANH1" s="9"/>
      <c r="ANI1" s="9"/>
      <c r="ANK1" s="9"/>
      <c r="ANL1" s="9"/>
      <c r="ANM1" s="9"/>
      <c r="ANN1" s="9"/>
      <c r="ANO1" s="9"/>
      <c r="ANP1" s="9"/>
      <c r="ANQ1" s="9"/>
      <c r="ANS1" s="9"/>
      <c r="ANT1" s="9"/>
      <c r="ANU1" s="9"/>
      <c r="ANV1" s="9"/>
      <c r="ANW1" s="9"/>
      <c r="ANX1" s="9"/>
      <c r="ANY1" s="9"/>
      <c r="ANZ1" s="1"/>
      <c r="AOA1" s="9"/>
      <c r="AOB1" s="9"/>
      <c r="AOC1" s="9"/>
      <c r="AOD1" s="9"/>
      <c r="AOE1" s="9"/>
      <c r="AOF1" s="9"/>
      <c r="AOG1" s="9"/>
      <c r="AOH1" s="1"/>
      <c r="AOI1" s="9"/>
      <c r="AOJ1" s="9"/>
      <c r="AOK1" s="9"/>
      <c r="AOL1" s="9"/>
      <c r="AOM1" s="9"/>
      <c r="AON1" s="9"/>
      <c r="AOO1" s="9"/>
      <c r="AOP1" s="1"/>
      <c r="AOQ1" s="9"/>
      <c r="AOR1" s="9"/>
      <c r="AOS1" s="9"/>
      <c r="AOT1" s="9"/>
      <c r="AOU1" s="9"/>
      <c r="AOV1" s="9"/>
      <c r="AOW1" s="9"/>
      <c r="AOX1" s="1"/>
      <c r="AOY1" s="9"/>
      <c r="AOZ1" s="9"/>
      <c r="APA1" s="9"/>
      <c r="APB1" s="9"/>
      <c r="APC1" s="9"/>
      <c r="APD1" s="9"/>
      <c r="APE1" s="9"/>
      <c r="APF1" s="1"/>
      <c r="APG1" s="9"/>
      <c r="APH1" s="9"/>
      <c r="API1" s="9"/>
      <c r="APJ1" s="9"/>
      <c r="APK1" s="9"/>
      <c r="APL1" s="9"/>
      <c r="APM1" s="9"/>
      <c r="APN1" s="1"/>
      <c r="APO1" s="9"/>
      <c r="APP1" s="9"/>
      <c r="APQ1" s="9"/>
      <c r="APR1" s="9"/>
      <c r="APS1" s="9"/>
      <c r="APT1" s="9"/>
      <c r="APU1" s="9"/>
      <c r="APV1" s="1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9"/>
      <c r="AQZ1" s="9"/>
      <c r="ARA1" s="9"/>
      <c r="ARB1" s="9"/>
      <c r="ARC1" s="9"/>
      <c r="ARD1" s="9"/>
      <c r="ARE1" s="9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10"/>
      <c r="AVA1" s="10"/>
      <c r="AVB1" s="10"/>
      <c r="AVC1" s="10"/>
      <c r="AVD1" s="10"/>
      <c r="AVE1" s="10"/>
      <c r="AVF1" s="10"/>
      <c r="AVG1" s="9"/>
      <c r="AVH1" s="9"/>
      <c r="AVI1" s="9"/>
      <c r="AVJ1" s="9"/>
      <c r="AVK1" s="9"/>
      <c r="AVL1" s="9"/>
      <c r="AVM1" s="9"/>
      <c r="AVN1" s="10"/>
      <c r="AVO1" s="10"/>
      <c r="AVP1" s="10"/>
      <c r="AVQ1" s="10"/>
      <c r="AVR1" s="10"/>
      <c r="AVS1" s="10"/>
      <c r="AVT1" s="10"/>
      <c r="AVU1" s="9"/>
      <c r="AVV1" s="9"/>
      <c r="AVW1" s="9"/>
      <c r="AVX1" s="9"/>
      <c r="AVY1" s="9"/>
      <c r="AVZ1" s="9"/>
      <c r="AWA1" s="9"/>
      <c r="AWB1" s="10"/>
      <c r="AWC1" s="10"/>
      <c r="AWD1" s="10"/>
      <c r="AWE1" s="10"/>
      <c r="AWF1" s="10"/>
      <c r="AWG1" s="10"/>
      <c r="AWH1" s="10"/>
      <c r="AWI1" s="33"/>
      <c r="AWJ1" s="33"/>
      <c r="AWK1" s="33"/>
      <c r="AWL1" s="33"/>
      <c r="AWM1" s="33"/>
      <c r="AWN1" s="33"/>
      <c r="AWO1" s="33"/>
      <c r="AWP1" s="35"/>
      <c r="AWQ1" s="35"/>
      <c r="AWR1" s="35"/>
      <c r="AWS1" s="35"/>
      <c r="AWT1" s="35"/>
      <c r="AWU1" s="35"/>
      <c r="AWV1" s="35"/>
      <c r="AWW1" s="37"/>
      <c r="AWX1" s="37"/>
      <c r="AWY1" s="37"/>
      <c r="AWZ1" s="37"/>
      <c r="AXA1" s="37"/>
      <c r="AXB1" s="37"/>
      <c r="AXC1" s="37"/>
      <c r="AXD1" s="37"/>
      <c r="AXE1" s="37"/>
      <c r="AXF1" s="37"/>
      <c r="AXG1" s="37"/>
      <c r="AXH1" s="37"/>
      <c r="AXI1" s="37"/>
      <c r="AXJ1" s="37"/>
      <c r="AXK1" s="37"/>
      <c r="AXL1" s="37"/>
      <c r="AXM1" s="37"/>
      <c r="AXN1" s="37"/>
      <c r="AXO1" s="37"/>
      <c r="AXP1" s="37"/>
      <c r="AXQ1" s="37"/>
      <c r="AXR1" s="35"/>
      <c r="AXS1" s="35"/>
      <c r="AXT1" s="35"/>
      <c r="AXU1" s="35"/>
      <c r="AXV1" s="35"/>
      <c r="AXW1" s="35"/>
      <c r="AXX1" s="35"/>
      <c r="AXY1" s="9"/>
      <c r="AXZ1" s="9"/>
      <c r="AYA1" s="9"/>
      <c r="AYB1" s="9"/>
      <c r="AYC1" s="9"/>
      <c r="AYD1" s="9"/>
      <c r="AYE1" s="9"/>
      <c r="AYF1" s="11"/>
      <c r="AYG1" s="11"/>
      <c r="AYH1" s="11"/>
      <c r="AYI1" s="11"/>
      <c r="AYJ1" s="11"/>
      <c r="AYK1" s="11"/>
      <c r="AYL1" s="11"/>
      <c r="AYM1" s="37"/>
      <c r="AYN1" s="37"/>
      <c r="AYO1" s="37"/>
      <c r="AYP1" s="37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7"/>
      <c r="AZH1" s="37"/>
      <c r="AZI1" s="37"/>
      <c r="AZJ1" s="37"/>
      <c r="AZK1" s="37"/>
      <c r="AZL1" s="37"/>
      <c r="AZM1" s="37"/>
      <c r="AZN1" s="37"/>
      <c r="AZO1" s="37"/>
      <c r="AZP1" s="37"/>
      <c r="AZQ1" s="37"/>
      <c r="AZR1" s="37"/>
      <c r="AZS1" s="3"/>
      <c r="AZT1" s="3"/>
      <c r="AZU1" s="3"/>
      <c r="AZV1" s="3"/>
      <c r="AZW1" s="3"/>
      <c r="AZX1" s="3"/>
      <c r="AZY1" s="3"/>
      <c r="AZZ1" s="3"/>
      <c r="BAA1" s="37"/>
      <c r="BAB1" s="37"/>
      <c r="BAC1" s="37"/>
      <c r="BAD1" s="37"/>
      <c r="BAE1" s="37"/>
      <c r="BAF1" s="37"/>
      <c r="BAG1" s="37"/>
      <c r="BAH1" s="37"/>
      <c r="BAI1" s="3"/>
      <c r="BAJ1" s="3"/>
      <c r="BAK1" s="3"/>
      <c r="BAL1" s="3"/>
      <c r="BAQ1" s="37"/>
      <c r="BAR1" s="37"/>
      <c r="BAS1" s="37"/>
      <c r="BAT1" s="37"/>
      <c r="BAU1" s="51"/>
      <c r="BAV1" s="52"/>
      <c r="BAW1" s="52"/>
      <c r="BAX1" s="52"/>
      <c r="BAY1" s="52"/>
      <c r="BAZ1" s="52"/>
      <c r="BBA1" s="52"/>
      <c r="BBB1" s="52"/>
      <c r="BBC1" s="36"/>
      <c r="BBD1" s="37"/>
      <c r="BBE1" s="37"/>
      <c r="BBF1" s="37"/>
      <c r="BBG1" s="37"/>
      <c r="BBH1" s="37"/>
      <c r="BBI1" s="37"/>
      <c r="BBJ1" s="37"/>
      <c r="BBK1" s="36"/>
      <c r="BBL1" s="37"/>
      <c r="BBM1" s="37"/>
      <c r="BBN1" s="37"/>
      <c r="BBO1" s="37"/>
      <c r="BBP1" s="37"/>
      <c r="BBQ1" s="37"/>
      <c r="BBR1" s="37"/>
      <c r="BBS1" s="36"/>
      <c r="BBT1" s="37"/>
      <c r="BBU1" s="37"/>
      <c r="BBV1" s="37"/>
      <c r="BBW1" s="37"/>
      <c r="BBX1" s="37"/>
      <c r="BBY1" s="37"/>
      <c r="BBZ1" s="37"/>
    </row>
  </sheetData>
  <dataValidations count="1">
    <dataValidation type="list" allowBlank="1" showInputMessage="1" sqref="AHP1 BX1:CI1">
      <formula1>"..."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AF1"/>
  <sheetViews>
    <sheetView workbookViewId="0"/>
  </sheetViews>
  <sheetFormatPr defaultRowHeight="15" x14ac:dyDescent="0.25"/>
  <sheetData>
    <row r="1" spans="16:32" x14ac:dyDescent="0.25">
      <c r="P1" s="1"/>
      <c r="Q1" s="1"/>
      <c r="W1" s="1"/>
      <c r="X1" s="1"/>
      <c r="Y1" s="1"/>
      <c r="Z1" s="1"/>
      <c r="AA1" s="1"/>
      <c r="AB1" s="1"/>
      <c r="AC1" s="1"/>
      <c r="AD1" s="1"/>
      <c r="AE1" s="1"/>
      <c r="AF1" s="1"/>
    </row>
  </sheetData>
  <dataValidations count="1">
    <dataValidation type="list" allowBlank="1" showInputMessage="1" sqref="Q1:U1">
      <formula1>"..."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1"/>
  <sheetViews>
    <sheetView workbookViewId="0"/>
  </sheetViews>
  <sheetFormatPr defaultRowHeight="15" x14ac:dyDescent="0.25"/>
  <sheetData>
    <row r="1" spans="1:202" x14ac:dyDescent="0.25">
      <c r="A1" s="16"/>
      <c r="B1" s="15"/>
      <c r="C1" s="8"/>
      <c r="D1" s="14"/>
      <c r="E1" s="14"/>
      <c r="F1" s="14"/>
      <c r="G1" s="14"/>
      <c r="H1" s="7"/>
      <c r="I1" s="7"/>
      <c r="J1" s="13"/>
      <c r="K1" s="18"/>
      <c r="L1" s="17"/>
      <c r="M1" s="15"/>
      <c r="N1" s="15"/>
      <c r="O1" s="8"/>
      <c r="P1" s="8"/>
      <c r="Q1" s="15"/>
      <c r="R1" s="16"/>
      <c r="S1" s="17"/>
      <c r="T1" s="15"/>
      <c r="U1" s="14"/>
      <c r="V1" s="14"/>
      <c r="W1" s="16"/>
      <c r="X1" s="16"/>
      <c r="Y1" s="16"/>
      <c r="Z1" s="15"/>
      <c r="AA1" s="18"/>
      <c r="AB1" s="16"/>
      <c r="AC1" s="16"/>
      <c r="AD1" s="16"/>
      <c r="AE1" s="16"/>
      <c r="AF1" s="17"/>
      <c r="AG1" s="16"/>
      <c r="AH1" s="17"/>
      <c r="AI1" s="18"/>
      <c r="AJ1" s="16"/>
      <c r="AK1" s="16"/>
      <c r="AL1" s="16"/>
      <c r="AM1" s="16"/>
      <c r="AN1" s="17"/>
      <c r="AO1" s="16"/>
      <c r="AP1" s="17"/>
      <c r="AQ1" s="18"/>
      <c r="AR1" s="16"/>
      <c r="AS1" s="16"/>
      <c r="AT1" s="16"/>
      <c r="AU1" s="16"/>
      <c r="AV1" s="17"/>
      <c r="AW1" s="16"/>
      <c r="AX1" s="17"/>
      <c r="AY1" s="18"/>
      <c r="AZ1" s="16"/>
      <c r="BA1" s="16"/>
      <c r="BB1" s="16"/>
      <c r="BC1" s="16"/>
      <c r="BD1" s="17"/>
      <c r="BE1" s="16"/>
      <c r="BF1" s="17"/>
      <c r="BG1" s="18"/>
      <c r="BH1" s="16"/>
      <c r="BI1" s="16"/>
      <c r="BJ1" s="16"/>
      <c r="BK1" s="16"/>
      <c r="BL1" s="17"/>
      <c r="BM1" s="16"/>
      <c r="BN1" s="17"/>
      <c r="BO1" s="18"/>
      <c r="BP1" s="16"/>
      <c r="BQ1" s="16"/>
      <c r="BR1" s="16"/>
      <c r="BS1" s="16"/>
      <c r="BT1" s="17"/>
      <c r="BU1" s="16"/>
      <c r="BV1" s="17"/>
      <c r="BW1" s="18"/>
      <c r="BX1" s="16"/>
      <c r="BY1" s="16"/>
      <c r="BZ1" s="16"/>
      <c r="CA1" s="16"/>
      <c r="CB1" s="17"/>
      <c r="CC1" s="16"/>
      <c r="CD1" s="17"/>
      <c r="CE1" s="18"/>
      <c r="CF1" s="16"/>
      <c r="CG1" s="16"/>
      <c r="CH1" s="16"/>
      <c r="CI1" s="16"/>
      <c r="CJ1" s="17"/>
      <c r="CK1" s="16"/>
      <c r="CL1" s="17"/>
      <c r="CM1" s="18"/>
      <c r="CN1" s="16"/>
      <c r="CO1" s="16"/>
      <c r="CP1" s="16"/>
      <c r="CQ1" s="16"/>
      <c r="CR1" s="17"/>
      <c r="CS1" s="16"/>
      <c r="CT1" s="17"/>
      <c r="CU1" s="18"/>
      <c r="CV1" s="16"/>
      <c r="CW1" s="16"/>
      <c r="CX1" s="16"/>
      <c r="CY1" s="16"/>
      <c r="CZ1" s="17"/>
      <c r="DA1" s="16"/>
      <c r="DB1" s="17"/>
      <c r="DC1" s="18"/>
      <c r="DD1" s="16"/>
      <c r="DE1" s="16"/>
      <c r="DF1" s="16"/>
      <c r="DG1" s="16"/>
      <c r="DH1" s="17"/>
      <c r="DI1" s="16"/>
      <c r="DJ1" s="17"/>
      <c r="DK1" s="18"/>
      <c r="DL1" s="16"/>
      <c r="DM1" s="16"/>
      <c r="DN1" s="16"/>
      <c r="DO1" s="16"/>
      <c r="DP1" s="17"/>
      <c r="DQ1" s="16"/>
      <c r="DR1" s="17"/>
      <c r="DS1" s="18"/>
      <c r="DT1" s="16"/>
      <c r="DU1" s="16"/>
      <c r="DV1" s="16"/>
      <c r="DW1" s="16"/>
      <c r="DX1" s="17"/>
      <c r="DY1" s="16"/>
      <c r="DZ1" s="17"/>
      <c r="EA1" s="18"/>
      <c r="EB1" s="16"/>
      <c r="EC1" s="16"/>
      <c r="ED1" s="16"/>
      <c r="EE1" s="16"/>
      <c r="EF1" s="17"/>
      <c r="EG1" s="16"/>
      <c r="EH1" s="17"/>
      <c r="EI1" s="18"/>
      <c r="EJ1" s="16"/>
      <c r="EK1" s="16"/>
      <c r="EL1" s="16"/>
      <c r="EM1" s="16"/>
      <c r="EN1" s="17"/>
      <c r="EO1" s="16"/>
      <c r="EP1" s="17"/>
      <c r="EQ1" s="18"/>
      <c r="ER1" s="16"/>
      <c r="ES1" s="16"/>
      <c r="ET1" s="16"/>
      <c r="EU1" s="16"/>
      <c r="EV1" s="17"/>
      <c r="EW1" s="16"/>
      <c r="EX1" s="17"/>
      <c r="EY1" s="18"/>
      <c r="EZ1" s="16"/>
      <c r="FA1" s="16"/>
      <c r="FB1" s="16"/>
      <c r="FC1" s="16"/>
      <c r="FD1" s="17"/>
      <c r="FE1" s="16"/>
      <c r="FF1" s="17"/>
      <c r="FG1" s="18"/>
      <c r="FH1" s="16"/>
      <c r="FI1" s="16"/>
      <c r="FJ1" s="16"/>
      <c r="FK1" s="16"/>
      <c r="FL1" s="17"/>
      <c r="FM1" s="16"/>
      <c r="FN1" s="17"/>
      <c r="FO1" s="18"/>
      <c r="FP1" s="16"/>
      <c r="FQ1" s="16"/>
      <c r="FR1" s="16"/>
      <c r="FS1" s="16"/>
      <c r="FT1" s="17"/>
      <c r="FU1" s="16"/>
      <c r="FV1" s="17"/>
      <c r="FW1" s="18"/>
      <c r="FX1" s="16"/>
      <c r="FY1" s="16"/>
      <c r="FZ1" s="16"/>
      <c r="GA1" s="16"/>
      <c r="GB1" s="17"/>
      <c r="GC1" s="16"/>
      <c r="GD1" s="17"/>
      <c r="GE1" s="18"/>
      <c r="GF1" s="16"/>
      <c r="GG1" s="16"/>
      <c r="GH1" s="16"/>
      <c r="GI1" s="16"/>
      <c r="GJ1" s="17"/>
      <c r="GK1" s="16"/>
      <c r="GL1" s="17"/>
      <c r="GM1" s="18"/>
      <c r="GN1" s="16"/>
      <c r="GO1" s="16"/>
      <c r="GP1" s="16"/>
      <c r="GQ1" s="16"/>
      <c r="GR1" s="17"/>
      <c r="GS1" s="16"/>
      <c r="GT1" s="17"/>
    </row>
  </sheetData>
  <dataValidations count="1">
    <dataValidation type="list" allowBlank="1" showInputMessage="1" sqref="D1:G1 M1:N1 T1:V1 J1 Q1 B1">
      <formula1>"..."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GR1"/>
  <sheetViews>
    <sheetView workbookViewId="0"/>
  </sheetViews>
  <sheetFormatPr defaultRowHeight="15" x14ac:dyDescent="0.25"/>
  <sheetData>
    <row r="1" spans="12:200" ht="15.75" thickBot="1" x14ac:dyDescent="0.3">
      <c r="L1" s="9"/>
      <c r="N1" s="9"/>
      <c r="P1" s="9"/>
      <c r="R1" s="9"/>
      <c r="T1" s="9"/>
      <c r="V1" s="9"/>
      <c r="X1" s="9"/>
      <c r="Z1" s="9"/>
      <c r="AA1" s="5"/>
      <c r="AB1" s="10"/>
      <c r="AD1" s="9"/>
      <c r="AF1" s="9"/>
      <c r="AH1" s="9"/>
      <c r="AJ1" s="9"/>
      <c r="AL1" s="9"/>
      <c r="AN1" s="9"/>
      <c r="AP1" s="9"/>
      <c r="AQ1" s="5"/>
      <c r="AR1" s="10"/>
      <c r="AS1" s="5"/>
      <c r="AT1" s="10"/>
      <c r="AV1" s="9"/>
      <c r="AX1" s="9"/>
      <c r="AY1" s="5"/>
      <c r="AZ1" s="10"/>
      <c r="BA1" s="5"/>
      <c r="BB1" s="10"/>
      <c r="BD1" s="9"/>
      <c r="BE1" s="5"/>
      <c r="BF1" s="10"/>
      <c r="BG1" s="5"/>
      <c r="BH1" s="10"/>
      <c r="BI1" s="5"/>
      <c r="BJ1" s="10"/>
      <c r="BL1" s="9"/>
      <c r="BN1" s="9"/>
      <c r="BP1" s="9"/>
      <c r="BR1" s="9"/>
      <c r="BT1" s="9"/>
      <c r="BV1" s="9"/>
      <c r="BX1" s="9"/>
      <c r="BZ1" s="9"/>
      <c r="CB1" s="9"/>
      <c r="CD1" s="9"/>
      <c r="CF1" s="9"/>
      <c r="CG1" s="5"/>
      <c r="CH1" s="10"/>
      <c r="CJ1" s="9"/>
      <c r="CK1" s="5"/>
      <c r="CL1" s="10"/>
      <c r="CN1" s="9"/>
      <c r="CO1" s="5"/>
      <c r="CP1" s="10"/>
      <c r="CQ1" s="5"/>
      <c r="CR1" s="10"/>
      <c r="CT1" s="9"/>
      <c r="CV1" s="9"/>
      <c r="CX1" s="9"/>
      <c r="CY1" s="5"/>
      <c r="CZ1" s="11"/>
      <c r="DC1" s="10"/>
      <c r="DD1" s="10"/>
      <c r="DE1" s="9"/>
      <c r="DF1" s="9"/>
      <c r="DG1" s="9"/>
      <c r="DH1" s="9"/>
      <c r="DI1" s="10"/>
      <c r="DJ1" s="10"/>
      <c r="DK1" s="10"/>
      <c r="DL1" s="10"/>
      <c r="DM1" s="9"/>
      <c r="DN1" s="9"/>
      <c r="DO1" s="10"/>
      <c r="DP1" s="10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10"/>
      <c r="ED1" s="10"/>
      <c r="EE1" s="10"/>
      <c r="EF1" s="10"/>
      <c r="EG1" s="9"/>
      <c r="EH1" s="9"/>
      <c r="EI1" s="9"/>
      <c r="EJ1" s="9"/>
      <c r="EK1" s="9"/>
      <c r="EL1" s="9"/>
      <c r="EM1" s="11"/>
      <c r="EN1" s="11"/>
      <c r="EO1" s="10"/>
      <c r="EP1" s="10"/>
      <c r="EQ1" s="9"/>
      <c r="ER1" s="9"/>
      <c r="ES1" s="10"/>
      <c r="ET1" s="10"/>
      <c r="EU1" s="9"/>
      <c r="EV1" s="9"/>
      <c r="EW1" s="9"/>
      <c r="EX1" s="9"/>
      <c r="EY1" s="10"/>
      <c r="EZ1" s="10"/>
      <c r="FA1" s="9"/>
      <c r="FB1" s="9"/>
      <c r="FC1" s="9"/>
      <c r="FD1" s="9"/>
      <c r="FE1" s="9"/>
      <c r="FF1" s="9"/>
      <c r="FG1" s="9"/>
      <c r="FH1" s="9"/>
      <c r="FI1" s="9"/>
      <c r="FJ1" s="9"/>
      <c r="FK1" s="10"/>
      <c r="FL1" s="10"/>
      <c r="FM1" s="9"/>
      <c r="FN1" s="9"/>
      <c r="FO1" s="10"/>
      <c r="FP1" s="10"/>
      <c r="FQ1" s="10"/>
      <c r="FR1" s="10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</row>
  </sheetData>
  <dataValidations count="1">
    <dataValidation type="list" allowBlank="1" showInputMessage="1" sqref="DA1 A1:C1">
      <formula1>"..."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72"/>
  <sheetViews>
    <sheetView tabSelected="1" workbookViewId="0">
      <selection activeCell="A32" sqref="A32"/>
    </sheetView>
  </sheetViews>
  <sheetFormatPr defaultRowHeight="15" x14ac:dyDescent="0.25"/>
  <cols>
    <col min="1" max="1" width="36.140625" customWidth="1"/>
    <col min="2" max="2" width="14.85546875" customWidth="1"/>
    <col min="3" max="3" width="39.85546875" customWidth="1"/>
    <col min="4" max="4" width="13.28515625" bestFit="1" customWidth="1"/>
    <col min="5" max="5" width="11.5703125" bestFit="1" customWidth="1"/>
    <col min="6" max="7" width="13.28515625" bestFit="1" customWidth="1"/>
    <col min="8" max="11" width="11.5703125" bestFit="1" customWidth="1"/>
    <col min="12" max="12" width="13.28515625" bestFit="1" customWidth="1"/>
    <col min="13" max="13" width="11.5703125" bestFit="1" customWidth="1"/>
    <col min="14" max="14" width="13.28515625" bestFit="1" customWidth="1"/>
    <col min="15" max="15" width="14" bestFit="1" customWidth="1"/>
    <col min="16" max="16" width="13.28515625" bestFit="1" customWidth="1"/>
    <col min="17" max="17" width="2.85546875" customWidth="1"/>
  </cols>
  <sheetData>
    <row r="1" spans="1:16" s="117" customFormat="1" ht="28.5" x14ac:dyDescent="0.45">
      <c r="A1" s="117" t="s">
        <v>152</v>
      </c>
    </row>
    <row r="2" spans="1:16" s="119" customFormat="1" ht="28.5" customHeight="1" x14ac:dyDescent="0.4">
      <c r="A2" s="118" t="s">
        <v>151</v>
      </c>
    </row>
    <row r="4" spans="1:16" ht="18.75" x14ac:dyDescent="0.3">
      <c r="A4" s="63" t="s">
        <v>153</v>
      </c>
      <c r="B4" s="5" t="s">
        <v>65</v>
      </c>
      <c r="C4" s="5"/>
      <c r="D4" s="71" t="s">
        <v>42</v>
      </c>
      <c r="E4" s="71" t="s">
        <v>43</v>
      </c>
      <c r="F4" s="71" t="s">
        <v>44</v>
      </c>
      <c r="G4" s="71" t="s">
        <v>45</v>
      </c>
      <c r="H4" s="71" t="s">
        <v>46</v>
      </c>
      <c r="I4" s="71" t="s">
        <v>47</v>
      </c>
      <c r="J4" s="71" t="s">
        <v>48</v>
      </c>
      <c r="K4" s="71" t="s">
        <v>49</v>
      </c>
      <c r="L4" s="71" t="s">
        <v>50</v>
      </c>
      <c r="M4" s="71" t="s">
        <v>51</v>
      </c>
      <c r="N4" s="71" t="s">
        <v>52</v>
      </c>
      <c r="O4" s="71" t="s">
        <v>139</v>
      </c>
      <c r="P4" s="72" t="s">
        <v>4</v>
      </c>
    </row>
    <row r="5" spans="1:16" x14ac:dyDescent="0.25">
      <c r="B5" s="112" t="s">
        <v>8</v>
      </c>
      <c r="C5" s="65" t="s">
        <v>67</v>
      </c>
      <c r="D5" s="66">
        <f>+'2012-13'!B37</f>
        <v>1952469</v>
      </c>
      <c r="E5" s="66">
        <f>+'2012-13'!C37</f>
        <v>151189.15</v>
      </c>
      <c r="F5" s="66">
        <f>+'2012-13'!D37</f>
        <v>1103788.8500000001</v>
      </c>
      <c r="G5" s="66">
        <f>+'2012-13'!E37</f>
        <v>703369.85</v>
      </c>
      <c r="H5" s="66">
        <f>+'2012-13'!F37</f>
        <v>475569.4</v>
      </c>
      <c r="I5" s="66">
        <f>+'2012-13'!G37</f>
        <v>346959.7</v>
      </c>
      <c r="J5" s="66">
        <f>+'2012-13'!H37</f>
        <v>548868.80000000005</v>
      </c>
      <c r="K5" s="66">
        <f>+'2012-13'!I37</f>
        <v>311729.2</v>
      </c>
      <c r="L5" s="66">
        <f>+'2012-13'!J37</f>
        <v>214013.8</v>
      </c>
      <c r="M5" s="66">
        <f>+'2012-13'!K37</f>
        <v>346340.95</v>
      </c>
      <c r="N5" s="66">
        <f>+'2012-13'!L37</f>
        <v>1004616.4</v>
      </c>
      <c r="O5" s="66">
        <f>+'2012-13'!M37</f>
        <v>-852438.55</v>
      </c>
      <c r="P5" s="67">
        <f>+'2012-13'!N37</f>
        <v>6306476.5499999998</v>
      </c>
    </row>
    <row r="6" spans="1:16" x14ac:dyDescent="0.25">
      <c r="B6" s="113"/>
      <c r="C6" s="68" t="s">
        <v>68</v>
      </c>
      <c r="D6" s="73">
        <f>+D5/$P$5</f>
        <v>0.30959744074526052</v>
      </c>
      <c r="E6" s="73">
        <f t="shared" ref="E6:P6" si="0">+E5/$P$5</f>
        <v>2.3973632312959285E-2</v>
      </c>
      <c r="F6" s="73">
        <f t="shared" si="0"/>
        <v>0.17502464985777202</v>
      </c>
      <c r="G6" s="73">
        <f t="shared" si="0"/>
        <v>0.11153135105211801</v>
      </c>
      <c r="H6" s="73">
        <f t="shared" si="0"/>
        <v>7.5409683399203328E-2</v>
      </c>
      <c r="I6" s="73">
        <f t="shared" si="0"/>
        <v>5.5016410074497146E-2</v>
      </c>
      <c r="J6" s="73">
        <f t="shared" si="0"/>
        <v>8.7032560201940348E-2</v>
      </c>
      <c r="K6" s="73">
        <f t="shared" si="0"/>
        <v>4.9430010169466188E-2</v>
      </c>
      <c r="L6" s="73">
        <f t="shared" si="0"/>
        <v>3.3935557882951294E-2</v>
      </c>
      <c r="M6" s="73">
        <f t="shared" si="0"/>
        <v>5.4918296651717512E-2</v>
      </c>
      <c r="N6" s="73">
        <f t="shared" si="0"/>
        <v>0.15929915730837055</v>
      </c>
      <c r="O6" s="73">
        <f t="shared" si="0"/>
        <v>-0.13516874965625617</v>
      </c>
      <c r="P6" s="74">
        <f t="shared" si="0"/>
        <v>1</v>
      </c>
    </row>
    <row r="7" spans="1:16" x14ac:dyDescent="0.25">
      <c r="B7" s="112" t="s">
        <v>9</v>
      </c>
      <c r="C7" s="65" t="s">
        <v>67</v>
      </c>
      <c r="D7" s="66">
        <f>+'2013-14'!B37</f>
        <v>1369802.2</v>
      </c>
      <c r="E7" s="66">
        <f>+'2013-14'!C37</f>
        <v>521394.55</v>
      </c>
      <c r="F7" s="66">
        <f>+'2013-14'!D37</f>
        <v>536278.4</v>
      </c>
      <c r="G7" s="66">
        <f>+'2013-14'!E37</f>
        <v>305576.59999999998</v>
      </c>
      <c r="H7" s="66">
        <f>+'2013-14'!F37</f>
        <v>242621.1</v>
      </c>
      <c r="I7" s="66">
        <f>+'2013-14'!G37</f>
        <v>113862.45</v>
      </c>
      <c r="J7" s="66">
        <f>+'2013-14'!H37</f>
        <v>439045.10000000003</v>
      </c>
      <c r="K7" s="66">
        <f>+'2013-14'!I37</f>
        <v>422226</v>
      </c>
      <c r="L7" s="66">
        <f>+'2013-14'!J37</f>
        <v>426903.8</v>
      </c>
      <c r="M7" s="66">
        <f>+'2013-14'!K37</f>
        <v>183114.05</v>
      </c>
      <c r="N7" s="66">
        <f>+'2013-14'!L37</f>
        <v>895798.25</v>
      </c>
      <c r="O7" s="66">
        <f>+'2013-14'!M37</f>
        <v>-836698.95</v>
      </c>
      <c r="P7" s="67">
        <f>+'2013-14'!N37</f>
        <v>4619923.55</v>
      </c>
    </row>
    <row r="8" spans="1:16" x14ac:dyDescent="0.25">
      <c r="B8" s="113"/>
      <c r="C8" s="68" t="s">
        <v>68</v>
      </c>
      <c r="D8" s="73">
        <f>+D7/$P$7</f>
        <v>0.2964988890346465</v>
      </c>
      <c r="E8" s="73">
        <f t="shared" ref="E8:P8" si="1">+E7/$P$7</f>
        <v>0.1128578307318527</v>
      </c>
      <c r="F8" s="73">
        <f t="shared" si="1"/>
        <v>0.11607949659686469</v>
      </c>
      <c r="G8" s="73">
        <f t="shared" si="1"/>
        <v>6.614321572485761E-2</v>
      </c>
      <c r="H8" s="73">
        <f t="shared" si="1"/>
        <v>5.2516258629431219E-2</v>
      </c>
      <c r="I8" s="73">
        <f t="shared" si="1"/>
        <v>2.4645959780005451E-2</v>
      </c>
      <c r="J8" s="73">
        <f t="shared" si="1"/>
        <v>9.5032979495948591E-2</v>
      </c>
      <c r="K8" s="73">
        <f t="shared" si="1"/>
        <v>9.1392421417882563E-2</v>
      </c>
      <c r="L8" s="73">
        <f t="shared" si="1"/>
        <v>9.2404948995313999E-2</v>
      </c>
      <c r="M8" s="73">
        <f t="shared" si="1"/>
        <v>3.963573163456352E-2</v>
      </c>
      <c r="N8" s="73">
        <f t="shared" si="1"/>
        <v>0.19389893367391328</v>
      </c>
      <c r="O8" s="73">
        <f t="shared" si="1"/>
        <v>-0.18110666571528006</v>
      </c>
      <c r="P8" s="74">
        <f t="shared" si="1"/>
        <v>1</v>
      </c>
    </row>
    <row r="9" spans="1:16" x14ac:dyDescent="0.25">
      <c r="B9" s="112" t="s">
        <v>10</v>
      </c>
      <c r="C9" s="65" t="s">
        <v>67</v>
      </c>
      <c r="D9" s="66">
        <f>+'2014-15'!B37</f>
        <v>1681286.8</v>
      </c>
      <c r="E9" s="66">
        <f>+'2014-15'!C37</f>
        <v>372333.35</v>
      </c>
      <c r="F9" s="66">
        <f>+'2014-15'!D37</f>
        <v>831684.7</v>
      </c>
      <c r="G9" s="66">
        <f>+'2014-15'!E37</f>
        <v>421392.65</v>
      </c>
      <c r="H9" s="66">
        <f>+'2014-15'!F37</f>
        <v>315858.59999999998</v>
      </c>
      <c r="I9" s="66">
        <f>+'2014-15'!G37</f>
        <v>140363.1</v>
      </c>
      <c r="J9" s="66">
        <f>+'2014-15'!H37</f>
        <v>549669.6</v>
      </c>
      <c r="K9" s="66">
        <f>+'2014-15'!I37</f>
        <v>301281.7</v>
      </c>
      <c r="L9" s="66">
        <f>+'2014-15'!J37</f>
        <v>170817.7</v>
      </c>
      <c r="M9" s="66">
        <f>+'2014-15'!K37</f>
        <v>153019.6</v>
      </c>
      <c r="N9" s="66">
        <f>+'2014-15'!L37</f>
        <v>6153.7999999999993</v>
      </c>
      <c r="O9" s="66">
        <f>+'2014-15'!M37</f>
        <v>28645.7</v>
      </c>
      <c r="P9" s="67">
        <f>+'2014-15'!N37</f>
        <v>4972507.3</v>
      </c>
    </row>
    <row r="10" spans="1:16" x14ac:dyDescent="0.25">
      <c r="B10" s="113"/>
      <c r="C10" s="68" t="s">
        <v>68</v>
      </c>
      <c r="D10" s="75">
        <f>+D9/$P$9</f>
        <v>0.33811650713916502</v>
      </c>
      <c r="E10" s="75">
        <f t="shared" ref="E10:P10" si="2">+E9/$P$9</f>
        <v>7.4878391832627372E-2</v>
      </c>
      <c r="F10" s="75">
        <f t="shared" si="2"/>
        <v>0.16725660714464913</v>
      </c>
      <c r="G10" s="75">
        <f t="shared" si="2"/>
        <v>8.4744501028686275E-2</v>
      </c>
      <c r="H10" s="75">
        <f t="shared" si="2"/>
        <v>6.3520992719306821E-2</v>
      </c>
      <c r="I10" s="75">
        <f t="shared" si="2"/>
        <v>2.8227831862609836E-2</v>
      </c>
      <c r="J10" s="75">
        <f t="shared" si="2"/>
        <v>0.11054173816899172</v>
      </c>
      <c r="K10" s="75">
        <f t="shared" si="2"/>
        <v>6.0589493754991577E-2</v>
      </c>
      <c r="L10" s="75">
        <f t="shared" si="2"/>
        <v>3.4352428200557901E-2</v>
      </c>
      <c r="M10" s="75">
        <f t="shared" si="2"/>
        <v>3.0773127271225928E-2</v>
      </c>
      <c r="N10" s="75">
        <f t="shared" si="2"/>
        <v>1.2375647995529337E-3</v>
      </c>
      <c r="O10" s="75">
        <f t="shared" si="2"/>
        <v>5.7608160776355223E-3</v>
      </c>
      <c r="P10" s="76">
        <f t="shared" si="2"/>
        <v>1</v>
      </c>
    </row>
    <row r="11" spans="1:16" x14ac:dyDescent="0.25">
      <c r="B11" s="112" t="s">
        <v>11</v>
      </c>
      <c r="C11" s="65" t="s">
        <v>67</v>
      </c>
      <c r="D11" s="66">
        <f>+'2015-16'!B65</f>
        <v>-225</v>
      </c>
      <c r="E11" s="66">
        <f>+'2015-16'!C65</f>
        <v>-250</v>
      </c>
      <c r="F11" s="66">
        <f>+'2015-16'!D65</f>
        <v>863440.75</v>
      </c>
      <c r="G11" s="66">
        <f>+'2015-16'!E65</f>
        <v>1248713.8999999999</v>
      </c>
      <c r="H11" s="66">
        <f>+'2015-16'!F65</f>
        <v>462807.2</v>
      </c>
      <c r="I11" s="66">
        <f>+'2015-16'!G65</f>
        <v>232058.05</v>
      </c>
      <c r="J11" s="66">
        <f>+'2015-16'!H65</f>
        <v>392453.8</v>
      </c>
      <c r="K11" s="66">
        <f>+'2015-16'!I65</f>
        <v>-268</v>
      </c>
      <c r="L11" s="66">
        <f>+'2015-16'!J65</f>
        <v>1858221.4000000001</v>
      </c>
      <c r="M11" s="66">
        <f>+'2015-16'!K65</f>
        <v>328031.09999999998</v>
      </c>
      <c r="N11" s="66">
        <f>+'2015-16'!L65</f>
        <v>129685.5</v>
      </c>
      <c r="O11" s="66">
        <f>+'2015-16'!M65</f>
        <v>15677</v>
      </c>
      <c r="P11" s="67">
        <f>+'2015-16'!N65</f>
        <v>5530345.7000000002</v>
      </c>
    </row>
    <row r="12" spans="1:16" x14ac:dyDescent="0.25">
      <c r="B12" s="116"/>
      <c r="C12" s="88" t="s">
        <v>68</v>
      </c>
      <c r="D12" s="89">
        <f>+D11/$P$11</f>
        <v>-4.0684617599944973E-5</v>
      </c>
      <c r="E12" s="89">
        <f t="shared" ref="E12:P12" si="3">+E11/$P$11</f>
        <v>-4.5205130666605525E-5</v>
      </c>
      <c r="F12" s="89">
        <f t="shared" si="3"/>
        <v>0.15612780770648749</v>
      </c>
      <c r="G12" s="89">
        <f t="shared" si="3"/>
        <v>0.22579310005882633</v>
      </c>
      <c r="H12" s="89">
        <f t="shared" si="3"/>
        <v>8.3685039797783342E-2</v>
      </c>
      <c r="I12" s="89">
        <f t="shared" si="3"/>
        <v>4.1960857889950708E-2</v>
      </c>
      <c r="J12" s="89">
        <f t="shared" si="3"/>
        <v>7.0963701238423479E-2</v>
      </c>
      <c r="K12" s="89">
        <f t="shared" si="3"/>
        <v>-4.8459900074601119E-5</v>
      </c>
      <c r="L12" s="89">
        <f t="shared" si="3"/>
        <v>0.33600456477793061</v>
      </c>
      <c r="M12" s="89">
        <f t="shared" si="3"/>
        <v>5.9314754952841366E-2</v>
      </c>
      <c r="N12" s="89">
        <f t="shared" si="3"/>
        <v>2.3449799892256283E-2</v>
      </c>
      <c r="O12" s="89">
        <f t="shared" si="3"/>
        <v>2.8347233338414991E-3</v>
      </c>
      <c r="P12" s="90">
        <f t="shared" si="3"/>
        <v>1</v>
      </c>
    </row>
    <row r="13" spans="1:16" x14ac:dyDescent="0.25">
      <c r="B13" s="112" t="s">
        <v>149</v>
      </c>
      <c r="C13" s="65" t="s">
        <v>67</v>
      </c>
      <c r="D13" s="66">
        <f>+'2016-17 ACT'!B37</f>
        <v>-221</v>
      </c>
      <c r="E13" s="66">
        <f>+'2016-17 ACT'!C37</f>
        <v>513747.45</v>
      </c>
      <c r="F13" s="66">
        <f>+'2016-17 ACT'!D37</f>
        <v>538518.4</v>
      </c>
      <c r="G13" s="66">
        <f>+'2016-17 ACT'!E37</f>
        <v>0</v>
      </c>
      <c r="H13" s="66">
        <f>+'2016-17 ACT'!F37</f>
        <v>0</v>
      </c>
      <c r="I13" s="66">
        <f>+'2016-17 ACT'!G37</f>
        <v>0</v>
      </c>
      <c r="J13" s="66">
        <f>+'2016-17 ACT'!H37</f>
        <v>0</v>
      </c>
      <c r="K13" s="66">
        <f>+'2016-17 ACT'!I37</f>
        <v>0</v>
      </c>
      <c r="L13" s="66">
        <f>+'2016-17 ACT'!J37</f>
        <v>0</v>
      </c>
      <c r="M13" s="66">
        <f>+'2016-17 ACT'!K37</f>
        <v>0</v>
      </c>
      <c r="N13" s="66">
        <f>+'2016-17 ACT'!L37</f>
        <v>0</v>
      </c>
      <c r="O13" s="66">
        <f>+'2016-17 ACT'!M37</f>
        <v>0</v>
      </c>
      <c r="P13" s="66">
        <f>+'2016-17 ACT'!N37</f>
        <v>1052044.8500000001</v>
      </c>
    </row>
    <row r="14" spans="1:16" ht="15.75" thickBot="1" x14ac:dyDescent="0.3">
      <c r="B14" s="116"/>
      <c r="C14" s="88" t="s">
        <v>68</v>
      </c>
      <c r="D14" s="89">
        <f>+D13/$P$13</f>
        <v>-2.1006708982036269E-4</v>
      </c>
      <c r="E14" s="89">
        <f t="shared" ref="E14:P14" si="4">+E13/$P$13</f>
        <v>0.48833227024494247</v>
      </c>
      <c r="F14" s="89">
        <f t="shared" si="4"/>
        <v>0.51187779684487789</v>
      </c>
      <c r="G14" s="89">
        <f t="shared" si="4"/>
        <v>0</v>
      </c>
      <c r="H14" s="89">
        <f t="shared" si="4"/>
        <v>0</v>
      </c>
      <c r="I14" s="89">
        <f t="shared" si="4"/>
        <v>0</v>
      </c>
      <c r="J14" s="89">
        <f t="shared" si="4"/>
        <v>0</v>
      </c>
      <c r="K14" s="89">
        <f t="shared" si="4"/>
        <v>0</v>
      </c>
      <c r="L14" s="89">
        <f t="shared" si="4"/>
        <v>0</v>
      </c>
      <c r="M14" s="89">
        <f t="shared" si="4"/>
        <v>0</v>
      </c>
      <c r="N14" s="89">
        <f t="shared" si="4"/>
        <v>0</v>
      </c>
      <c r="O14" s="89">
        <f t="shared" si="4"/>
        <v>0</v>
      </c>
      <c r="P14" s="89">
        <f t="shared" si="4"/>
        <v>1</v>
      </c>
    </row>
    <row r="15" spans="1:16" x14ac:dyDescent="0.25">
      <c r="B15" s="114" t="s">
        <v>69</v>
      </c>
      <c r="C15" s="91" t="s">
        <v>67</v>
      </c>
      <c r="D15" s="92">
        <f>+'2016-17'!B57</f>
        <v>649070.54166666663</v>
      </c>
      <c r="E15" s="92">
        <f>+'2016-17'!C57</f>
        <v>649070.54166666663</v>
      </c>
      <c r="F15" s="92">
        <f>+'2016-17'!D57</f>
        <v>649070.54166666663</v>
      </c>
      <c r="G15" s="92">
        <f>+'2016-17'!E57</f>
        <v>649070.54166666663</v>
      </c>
      <c r="H15" s="92">
        <f>+'2016-17'!F57</f>
        <v>649070.54166666663</v>
      </c>
      <c r="I15" s="92">
        <f>+'2016-17'!G57</f>
        <v>649070.54166666663</v>
      </c>
      <c r="J15" s="92">
        <f>+'2016-17'!H57</f>
        <v>649070.54166666663</v>
      </c>
      <c r="K15" s="92">
        <f>+'2016-17'!I57</f>
        <v>649070.54166666663</v>
      </c>
      <c r="L15" s="92">
        <f>+'2016-17'!J57</f>
        <v>649070.54166666663</v>
      </c>
      <c r="M15" s="92">
        <f>+'2016-17'!K57</f>
        <v>649070.54166666663</v>
      </c>
      <c r="N15" s="92">
        <f>+'2016-17'!L57</f>
        <v>649070.54166666663</v>
      </c>
      <c r="O15" s="92">
        <f>+'2016-17'!M57</f>
        <v>649070.54166666663</v>
      </c>
      <c r="P15" s="93">
        <f>+'2016-17'!N57</f>
        <v>7788846.5</v>
      </c>
    </row>
    <row r="16" spans="1:16" ht="15.75" thickBot="1" x14ac:dyDescent="0.3">
      <c r="B16" s="115"/>
      <c r="C16" s="94" t="s">
        <v>68</v>
      </c>
      <c r="D16" s="95">
        <f>+D15/$P$15</f>
        <v>8.3333333333333329E-2</v>
      </c>
      <c r="E16" s="95">
        <f t="shared" ref="E16:P16" si="5">+E15/$P$15</f>
        <v>8.3333333333333329E-2</v>
      </c>
      <c r="F16" s="95">
        <f t="shared" si="5"/>
        <v>8.3333333333333329E-2</v>
      </c>
      <c r="G16" s="95">
        <f t="shared" si="5"/>
        <v>8.3333333333333329E-2</v>
      </c>
      <c r="H16" s="95">
        <f t="shared" si="5"/>
        <v>8.3333333333333329E-2</v>
      </c>
      <c r="I16" s="95">
        <f t="shared" si="5"/>
        <v>8.3333333333333329E-2</v>
      </c>
      <c r="J16" s="95">
        <f t="shared" si="5"/>
        <v>8.3333333333333329E-2</v>
      </c>
      <c r="K16" s="95">
        <f t="shared" si="5"/>
        <v>8.3333333333333329E-2</v>
      </c>
      <c r="L16" s="95">
        <f t="shared" si="5"/>
        <v>8.3333333333333329E-2</v>
      </c>
      <c r="M16" s="95">
        <f t="shared" si="5"/>
        <v>8.3333333333333329E-2</v>
      </c>
      <c r="N16" s="95">
        <f t="shared" si="5"/>
        <v>8.3333333333333329E-2</v>
      </c>
      <c r="O16" s="95">
        <f t="shared" si="5"/>
        <v>8.3333333333333329E-2</v>
      </c>
      <c r="P16" s="96">
        <f t="shared" si="5"/>
        <v>1</v>
      </c>
    </row>
    <row r="17" spans="1:16" x14ac:dyDescent="0.25">
      <c r="C17" s="62" t="s">
        <v>140</v>
      </c>
      <c r="D17" s="3">
        <f>+(+D5+D7+D9+D11)/4</f>
        <v>1250833.25</v>
      </c>
      <c r="E17" s="3">
        <f t="shared" ref="E17:P17" si="6">+(+E5+E7+E9+E11)/4</f>
        <v>261166.76249999998</v>
      </c>
      <c r="F17" s="3">
        <f t="shared" si="6"/>
        <v>833798.17500000005</v>
      </c>
      <c r="G17" s="3">
        <f t="shared" si="6"/>
        <v>669763.25</v>
      </c>
      <c r="H17" s="3">
        <f t="shared" si="6"/>
        <v>374214.07500000001</v>
      </c>
      <c r="I17" s="3">
        <f t="shared" si="6"/>
        <v>208310.82500000001</v>
      </c>
      <c r="J17" s="3">
        <f t="shared" si="6"/>
        <v>482509.32500000001</v>
      </c>
      <c r="K17" s="3">
        <f t="shared" si="6"/>
        <v>258742.22499999998</v>
      </c>
      <c r="L17" s="3">
        <f t="shared" si="6"/>
        <v>667489.17500000005</v>
      </c>
      <c r="M17" s="3">
        <f t="shared" si="6"/>
        <v>252626.42499999999</v>
      </c>
      <c r="N17" s="3">
        <f t="shared" si="6"/>
        <v>509063.48749999999</v>
      </c>
      <c r="O17" s="3">
        <f t="shared" si="6"/>
        <v>-411203.7</v>
      </c>
      <c r="P17" s="3">
        <f t="shared" si="6"/>
        <v>5357313.2749999994</v>
      </c>
    </row>
    <row r="18" spans="1:16" x14ac:dyDescent="0.25">
      <c r="C18" s="61" t="s">
        <v>141</v>
      </c>
      <c r="D18" s="77">
        <f>+D17/$P17</f>
        <v>0.23348144597722822</v>
      </c>
      <c r="E18" s="77">
        <f t="shared" ref="E18:P18" si="7">+E17/$P17</f>
        <v>4.8749578210917674E-2</v>
      </c>
      <c r="F18" s="77">
        <f t="shared" si="7"/>
        <v>0.15563737496758581</v>
      </c>
      <c r="G18" s="77">
        <f t="shared" si="7"/>
        <v>0.1250184963282738</v>
      </c>
      <c r="H18" s="77">
        <f t="shared" si="7"/>
        <v>6.9851071944266693E-2</v>
      </c>
      <c r="I18" s="77">
        <f t="shared" si="7"/>
        <v>3.8883450398931547E-2</v>
      </c>
      <c r="J18" s="77">
        <f t="shared" si="7"/>
        <v>9.0065542228347673E-2</v>
      </c>
      <c r="K18" s="77">
        <f t="shared" si="7"/>
        <v>4.8297012274310207E-2</v>
      </c>
      <c r="L18" s="77">
        <f t="shared" si="7"/>
        <v>0.1245940158315644</v>
      </c>
      <c r="M18" s="77">
        <f t="shared" si="7"/>
        <v>4.7155432589482085E-2</v>
      </c>
      <c r="N18" s="77">
        <f t="shared" si="7"/>
        <v>9.5022161551678169E-2</v>
      </c>
      <c r="O18" s="77">
        <f t="shared" si="7"/>
        <v>-7.6755582302586195E-2</v>
      </c>
      <c r="P18" s="77">
        <f t="shared" si="7"/>
        <v>1</v>
      </c>
    </row>
    <row r="19" spans="1:16" x14ac:dyDescent="0.25">
      <c r="C19" s="61" t="s">
        <v>142</v>
      </c>
      <c r="D19" s="78">
        <f>IFERROR((D11/D5)^(1/(4-1))-1,"N/A")</f>
        <v>-1.048663064761628</v>
      </c>
      <c r="E19" s="78">
        <f t="shared" ref="E19:P19" si="8">IFERROR((E11/E5)^(1/(4-1))-1,"N/A")</f>
        <v>-1.1182514462772566</v>
      </c>
      <c r="F19" s="78">
        <f t="shared" si="8"/>
        <v>-7.8598645820649682E-2</v>
      </c>
      <c r="G19" s="78">
        <f t="shared" si="8"/>
        <v>0.21085758308381197</v>
      </c>
      <c r="H19" s="78">
        <f t="shared" si="8"/>
        <v>-9.0264383163985995E-3</v>
      </c>
      <c r="I19" s="78">
        <f t="shared" si="8"/>
        <v>-0.125474384184314</v>
      </c>
      <c r="J19" s="78">
        <f t="shared" si="8"/>
        <v>-0.10578902039382243</v>
      </c>
      <c r="K19" s="78">
        <f t="shared" si="8"/>
        <v>-1.0950865527842133</v>
      </c>
      <c r="L19" s="78">
        <f t="shared" si="8"/>
        <v>1.055347344828685</v>
      </c>
      <c r="M19" s="78">
        <f t="shared" si="8"/>
        <v>-1.7942178675943499E-2</v>
      </c>
      <c r="N19" s="78">
        <f t="shared" si="8"/>
        <v>-0.49460564619359404</v>
      </c>
      <c r="O19" s="78">
        <f t="shared" si="8"/>
        <v>-1.2639570659283605</v>
      </c>
      <c r="P19" s="78">
        <f t="shared" si="8"/>
        <v>-4.283127860441005E-2</v>
      </c>
    </row>
    <row r="21" spans="1:16" ht="18.75" x14ac:dyDescent="0.3">
      <c r="A21" s="63" t="s">
        <v>72</v>
      </c>
      <c r="B21" s="5" t="s">
        <v>65</v>
      </c>
      <c r="C21" s="5"/>
      <c r="D21" s="71" t="s">
        <v>42</v>
      </c>
      <c r="E21" s="71" t="s">
        <v>43</v>
      </c>
      <c r="F21" s="71" t="s">
        <v>44</v>
      </c>
      <c r="G21" s="71" t="s">
        <v>45</v>
      </c>
      <c r="H21" s="71" t="s">
        <v>46</v>
      </c>
      <c r="I21" s="71" t="s">
        <v>47</v>
      </c>
      <c r="J21" s="71" t="s">
        <v>48</v>
      </c>
      <c r="K21" s="71" t="s">
        <v>49</v>
      </c>
      <c r="L21" s="71" t="s">
        <v>50</v>
      </c>
      <c r="M21" s="71" t="s">
        <v>51</v>
      </c>
      <c r="N21" s="71" t="s">
        <v>52</v>
      </c>
      <c r="O21" s="71" t="s">
        <v>53</v>
      </c>
      <c r="P21" s="72" t="s">
        <v>4</v>
      </c>
    </row>
    <row r="22" spans="1:16" x14ac:dyDescent="0.25">
      <c r="B22" s="112" t="s">
        <v>8</v>
      </c>
      <c r="C22" s="65" t="s">
        <v>67</v>
      </c>
      <c r="D22" s="66">
        <f>+'2012-13'!B22+'2012-13'!B24+'2012-13'!B26</f>
        <v>625168.75</v>
      </c>
      <c r="E22" s="66">
        <f>+'2012-13'!C22+'2012-13'!C24+'2012-13'!C26</f>
        <v>163292.14000000001</v>
      </c>
      <c r="F22" s="66">
        <f>+'2012-13'!D22+'2012-13'!D24+'2012-13'!D26</f>
        <v>200785.67</v>
      </c>
      <c r="G22" s="66">
        <f>+'2012-13'!E22+'2012-13'!E24+'2012-13'!E26</f>
        <v>234218.71</v>
      </c>
      <c r="H22" s="66">
        <f>+'2012-13'!F22+'2012-13'!F24+'2012-13'!F26</f>
        <v>82740.62999999999</v>
      </c>
      <c r="I22" s="66">
        <f>+'2012-13'!G22+'2012-13'!G24+'2012-13'!G26</f>
        <v>36534.479999999996</v>
      </c>
      <c r="J22" s="66">
        <f>+'2012-13'!H22+'2012-13'!H24+'2012-13'!H26</f>
        <v>366309.41</v>
      </c>
      <c r="K22" s="66">
        <f>+'2012-13'!I22+'2012-13'!I24+'2012-13'!I26</f>
        <v>310888.85000000003</v>
      </c>
      <c r="L22" s="66">
        <f>+'2012-13'!J22+'2012-13'!J24+'2012-13'!J26</f>
        <v>184003</v>
      </c>
      <c r="M22" s="66">
        <f>+'2012-13'!K22+'2012-13'!K24+'2012-13'!K26</f>
        <v>465659.93</v>
      </c>
      <c r="N22" s="66">
        <f>+'2012-13'!L22+'2012-13'!L24+'2012-13'!L26</f>
        <v>675570.39</v>
      </c>
      <c r="O22" s="66">
        <f>+'2012-13'!M22+'2012-13'!M24+'2012-13'!M26</f>
        <v>1154575.6200000001</v>
      </c>
      <c r="P22" s="66">
        <f>+'2012-13'!N22+'2012-13'!N24+'2012-13'!N26</f>
        <v>4499747.58</v>
      </c>
    </row>
    <row r="23" spans="1:16" x14ac:dyDescent="0.25">
      <c r="B23" s="113"/>
      <c r="C23" s="68" t="s">
        <v>73</v>
      </c>
      <c r="D23" s="79">
        <f>+D22/$P$22</f>
        <v>0.13893418217028075</v>
      </c>
      <c r="E23" s="79">
        <f t="shared" ref="E23:P23" si="9">+E22/$P$22</f>
        <v>3.6289177803169127E-2</v>
      </c>
      <c r="F23" s="79">
        <f t="shared" si="9"/>
        <v>4.4621540748736845E-2</v>
      </c>
      <c r="G23" s="79">
        <f t="shared" si="9"/>
        <v>5.2051521965594344E-2</v>
      </c>
      <c r="H23" s="79">
        <f t="shared" si="9"/>
        <v>1.8387838101798587E-2</v>
      </c>
      <c r="I23" s="79">
        <f t="shared" si="9"/>
        <v>8.1192287679390223E-3</v>
      </c>
      <c r="J23" s="79">
        <f t="shared" si="9"/>
        <v>8.1406657481884789E-2</v>
      </c>
      <c r="K23" s="79">
        <f t="shared" si="9"/>
        <v>6.9090286615588345E-2</v>
      </c>
      <c r="L23" s="79">
        <f t="shared" si="9"/>
        <v>4.0891849315689836E-2</v>
      </c>
      <c r="M23" s="79">
        <f t="shared" si="9"/>
        <v>0.10348578930731932</v>
      </c>
      <c r="N23" s="79">
        <f t="shared" si="9"/>
        <v>0.15013517491574493</v>
      </c>
      <c r="O23" s="79">
        <f t="shared" si="9"/>
        <v>0.25658675280625409</v>
      </c>
      <c r="P23" s="79">
        <f t="shared" si="9"/>
        <v>1</v>
      </c>
    </row>
    <row r="24" spans="1:16" x14ac:dyDescent="0.25">
      <c r="B24" s="112" t="s">
        <v>9</v>
      </c>
      <c r="C24" s="65" t="s">
        <v>67</v>
      </c>
      <c r="D24" s="66">
        <f>+'2013-14'!B18+'2013-14'!B22+'2013-14'!B24+'2013-14'!B26</f>
        <v>481646.05000000005</v>
      </c>
      <c r="E24" s="66">
        <f>+'2013-14'!C18+'2013-14'!C22+'2013-14'!C24+'2013-14'!C26</f>
        <v>261988.15</v>
      </c>
      <c r="F24" s="66">
        <f>+'2013-14'!D18+'2013-14'!D22+'2013-14'!D24+'2013-14'!D26</f>
        <v>191823.22</v>
      </c>
      <c r="G24" s="66">
        <f>+'2013-14'!E18+'2013-14'!E22+'2013-14'!E24+'2013-14'!E26</f>
        <v>300400.26</v>
      </c>
      <c r="H24" s="66">
        <f>+'2013-14'!F18+'2013-14'!F22+'2013-14'!F24+'2013-14'!F26</f>
        <v>139375.01999999999</v>
      </c>
      <c r="I24" s="66">
        <f>+'2013-14'!G18+'2013-14'!G22+'2013-14'!G24+'2013-14'!G26</f>
        <v>132441.78</v>
      </c>
      <c r="J24" s="66">
        <f>+'2013-14'!H18+'2013-14'!H22+'2013-14'!H24+'2013-14'!H26</f>
        <v>450795.87</v>
      </c>
      <c r="K24" s="66">
        <f>+'2013-14'!I18+'2013-14'!I22+'2013-14'!I24+'2013-14'!I26</f>
        <v>225506.95</v>
      </c>
      <c r="L24" s="66">
        <f>+'2013-14'!J18+'2013-14'!J22+'2013-14'!J24+'2013-14'!J26</f>
        <v>59340.399999999994</v>
      </c>
      <c r="M24" s="66">
        <f>+'2013-14'!K18+'2013-14'!K22+'2013-14'!K24+'2013-14'!K26</f>
        <v>479846.62000000005</v>
      </c>
      <c r="N24" s="66">
        <f>+'2013-14'!L18+'2013-14'!L22+'2013-14'!L24+'2013-14'!L26</f>
        <v>394439.09999999992</v>
      </c>
      <c r="O24" s="66">
        <f>+'2013-14'!M18+'2013-14'!M22+'2013-14'!M24+'2013-14'!M26</f>
        <v>563433.36</v>
      </c>
      <c r="P24" s="66">
        <f>+'2013-14'!N18+'2013-14'!N22+'2013-14'!N24+'2013-14'!N26</f>
        <v>3681036.7800000003</v>
      </c>
    </row>
    <row r="25" spans="1:16" x14ac:dyDescent="0.25">
      <c r="B25" s="113"/>
      <c r="C25" s="68" t="s">
        <v>73</v>
      </c>
      <c r="D25" s="79">
        <f>+D24/$P$24</f>
        <v>0.13084521529828344</v>
      </c>
      <c r="E25" s="79">
        <f t="shared" ref="E25:P25" si="10">+E24/$P$24</f>
        <v>7.1172380407456826E-2</v>
      </c>
      <c r="F25" s="79">
        <f t="shared" si="10"/>
        <v>5.2111193520864518E-2</v>
      </c>
      <c r="G25" s="79">
        <f t="shared" si="10"/>
        <v>8.1607513848313135E-2</v>
      </c>
      <c r="H25" s="79">
        <f t="shared" si="10"/>
        <v>3.7862979461998202E-2</v>
      </c>
      <c r="I25" s="79">
        <f t="shared" si="10"/>
        <v>3.5979477499271273E-2</v>
      </c>
      <c r="J25" s="79">
        <f t="shared" si="10"/>
        <v>0.12246437537633079</v>
      </c>
      <c r="K25" s="79">
        <f t="shared" si="10"/>
        <v>6.1261802985842481E-2</v>
      </c>
      <c r="L25" s="79">
        <f t="shared" si="10"/>
        <v>1.6120566988738424E-2</v>
      </c>
      <c r="M25" s="79">
        <f t="shared" si="10"/>
        <v>0.13035637747689119</v>
      </c>
      <c r="N25" s="79">
        <f t="shared" si="10"/>
        <v>0.10715434905271441</v>
      </c>
      <c r="O25" s="79">
        <f t="shared" si="10"/>
        <v>0.15306376808329525</v>
      </c>
      <c r="P25" s="79">
        <f t="shared" si="10"/>
        <v>1</v>
      </c>
    </row>
    <row r="26" spans="1:16" x14ac:dyDescent="0.25">
      <c r="B26" s="112" t="s">
        <v>10</v>
      </c>
      <c r="C26" s="65" t="s">
        <v>67</v>
      </c>
      <c r="D26" s="66">
        <f>+'2014-15'!B18+'2014-15'!B22+'2014-15'!B24+'2014-15'!B26</f>
        <v>440154.33999999997</v>
      </c>
      <c r="E26" s="66">
        <f>+'2014-15'!C18+'2014-15'!C22+'2014-15'!C24+'2014-15'!C26</f>
        <v>520407.50999999995</v>
      </c>
      <c r="F26" s="66">
        <f>+'2014-15'!D18+'2014-15'!D22+'2014-15'!D24+'2014-15'!D26</f>
        <v>294131.56</v>
      </c>
      <c r="G26" s="66">
        <f>+'2014-15'!E18+'2014-15'!E22+'2014-15'!E24+'2014-15'!E26</f>
        <v>38073.94</v>
      </c>
      <c r="H26" s="66">
        <f>+'2014-15'!F18+'2014-15'!F22+'2014-15'!F24+'2014-15'!F26</f>
        <v>149717.43</v>
      </c>
      <c r="I26" s="66">
        <f>+'2014-15'!G18+'2014-15'!G22+'2014-15'!G24+'2014-15'!G26</f>
        <v>85511.58</v>
      </c>
      <c r="J26" s="66">
        <f>+'2014-15'!H18+'2014-15'!H22+'2014-15'!H24+'2014-15'!H26</f>
        <v>244299.76</v>
      </c>
      <c r="K26" s="66">
        <f>+'2014-15'!I18+'2014-15'!I22+'2014-15'!I24+'2014-15'!I26</f>
        <v>609168.07000000007</v>
      </c>
      <c r="L26" s="66">
        <f>+'2014-15'!J18+'2014-15'!J22+'2014-15'!J24+'2014-15'!J26</f>
        <v>188581.42</v>
      </c>
      <c r="M26" s="66">
        <f>+'2014-15'!K18+'2014-15'!K22+'2014-15'!K24+'2014-15'!K26</f>
        <v>235482.44</v>
      </c>
      <c r="N26" s="66">
        <f>+'2014-15'!L18+'2014-15'!L22+'2014-15'!L24+'2014-15'!L26</f>
        <v>1061097.52</v>
      </c>
      <c r="O26" s="66">
        <f>+'2014-15'!M18+'2014-15'!M22+'2014-15'!M24+'2014-15'!M26</f>
        <v>982454.2699999999</v>
      </c>
      <c r="P26" s="66">
        <f>+'2014-15'!N18+'2014-15'!N22+'2014-15'!N24+'2014-15'!N26</f>
        <v>4849079.84</v>
      </c>
    </row>
    <row r="27" spans="1:16" x14ac:dyDescent="0.25">
      <c r="B27" s="113"/>
      <c r="C27" s="68" t="s">
        <v>73</v>
      </c>
      <c r="D27" s="80">
        <f>+D26/$P$26</f>
        <v>9.0770693517803577E-2</v>
      </c>
      <c r="E27" s="80">
        <f t="shared" ref="E27:P27" si="11">+E26/$P$26</f>
        <v>0.10732087884121123</v>
      </c>
      <c r="F27" s="80">
        <f t="shared" si="11"/>
        <v>6.0657190581543403E-2</v>
      </c>
      <c r="G27" s="80">
        <f t="shared" si="11"/>
        <v>7.8517865773065926E-3</v>
      </c>
      <c r="H27" s="80">
        <f t="shared" si="11"/>
        <v>3.0875430997234311E-2</v>
      </c>
      <c r="I27" s="80">
        <f t="shared" si="11"/>
        <v>1.763459930987649E-2</v>
      </c>
      <c r="J27" s="80">
        <f t="shared" si="11"/>
        <v>5.0380642938640502E-2</v>
      </c>
      <c r="K27" s="80">
        <f t="shared" si="11"/>
        <v>0.1256254980532554</v>
      </c>
      <c r="L27" s="80">
        <f t="shared" si="11"/>
        <v>3.8890145393027806E-2</v>
      </c>
      <c r="M27" s="80">
        <f t="shared" si="11"/>
        <v>4.8562293830987945E-2</v>
      </c>
      <c r="N27" s="80">
        <f t="shared" si="11"/>
        <v>0.21882451001260481</v>
      </c>
      <c r="O27" s="80">
        <f t="shared" si="11"/>
        <v>0.20260632994650793</v>
      </c>
      <c r="P27" s="80">
        <f t="shared" si="11"/>
        <v>1</v>
      </c>
    </row>
    <row r="28" spans="1:16" x14ac:dyDescent="0.25">
      <c r="B28" s="112" t="s">
        <v>11</v>
      </c>
      <c r="C28" s="65" t="s">
        <v>67</v>
      </c>
      <c r="D28" s="66">
        <f>+'2015-16'!B18+'2015-16'!B22+'2015-16'!B24+'2015-16'!B26</f>
        <v>190970.65000000002</v>
      </c>
      <c r="E28" s="66">
        <f>+'2015-16'!C18+'2015-16'!C22+'2015-16'!C24+'2015-16'!C26</f>
        <v>665561.01</v>
      </c>
      <c r="F28" s="66">
        <f>+'2015-16'!D18+'2015-16'!D22+'2015-16'!D24+'2015-16'!D26</f>
        <v>178147.46</v>
      </c>
      <c r="G28" s="66">
        <f>+'2015-16'!E18+'2015-16'!E22+'2015-16'!E24+'2015-16'!E26</f>
        <v>355719.66</v>
      </c>
      <c r="H28" s="66">
        <f>+'2015-16'!F18+'2015-16'!F22+'2015-16'!F24+'2015-16'!F26</f>
        <v>234609.32999999996</v>
      </c>
      <c r="I28" s="66">
        <f>+'2015-16'!G18+'2015-16'!G22+'2015-16'!G24+'2015-16'!G26</f>
        <v>187568.38</v>
      </c>
      <c r="J28" s="66">
        <f>+'2015-16'!H18+'2015-16'!H22+'2015-16'!H24+'2015-16'!H26</f>
        <v>466855.86000000004</v>
      </c>
      <c r="K28" s="66">
        <f>+'2015-16'!I18+'2015-16'!I22+'2015-16'!I24+'2015-16'!I26</f>
        <v>325636.32</v>
      </c>
      <c r="L28" s="66">
        <f>+'2015-16'!J18+'2015-16'!J22+'2015-16'!J24+'2015-16'!J26</f>
        <v>130140.85</v>
      </c>
      <c r="M28" s="66">
        <f>+'2015-16'!K18+'2015-16'!K22+'2015-16'!K24+'2015-16'!K26</f>
        <v>347686.31999999995</v>
      </c>
      <c r="N28" s="66">
        <f>+'2015-16'!L18+'2015-16'!L22+'2015-16'!L24+'2015-16'!L26</f>
        <v>581988.05000000005</v>
      </c>
      <c r="O28" s="66">
        <f>+'2015-16'!M18+'2015-16'!M22+'2015-16'!M24+'2015-16'!M26</f>
        <v>576484.49</v>
      </c>
      <c r="P28" s="66">
        <f>+'2015-16'!N18+'2015-16'!N22+'2015-16'!N24+'2015-16'!N26</f>
        <v>4241368.38</v>
      </c>
    </row>
    <row r="29" spans="1:16" x14ac:dyDescent="0.25">
      <c r="B29" s="116"/>
      <c r="C29" s="88" t="s">
        <v>73</v>
      </c>
      <c r="D29" s="97">
        <f>+D28/$P$28</f>
        <v>4.5025716441069903E-2</v>
      </c>
      <c r="E29" s="97">
        <f t="shared" ref="E29:P29" si="12">+E28/$P$28</f>
        <v>0.15692129293423931</v>
      </c>
      <c r="F29" s="97">
        <f t="shared" si="12"/>
        <v>4.2002354909808609E-2</v>
      </c>
      <c r="G29" s="97">
        <f t="shared" si="12"/>
        <v>8.3869079063582777E-2</v>
      </c>
      <c r="H29" s="97">
        <f t="shared" si="12"/>
        <v>5.5314537427659127E-2</v>
      </c>
      <c r="I29" s="97">
        <f t="shared" si="12"/>
        <v>4.4223553154324219E-2</v>
      </c>
      <c r="J29" s="97">
        <f t="shared" si="12"/>
        <v>0.11007199049284186</v>
      </c>
      <c r="K29" s="97">
        <f t="shared" si="12"/>
        <v>7.6776240784819552E-2</v>
      </c>
      <c r="L29" s="97">
        <f t="shared" si="12"/>
        <v>3.0683694114775291E-2</v>
      </c>
      <c r="M29" s="97">
        <f t="shared" si="12"/>
        <v>8.1975034670296654E-2</v>
      </c>
      <c r="N29" s="97">
        <f t="shared" si="12"/>
        <v>0.13721704833382101</v>
      </c>
      <c r="O29" s="97">
        <f t="shared" si="12"/>
        <v>0.13591945767276173</v>
      </c>
      <c r="P29" s="97">
        <f t="shared" si="12"/>
        <v>1</v>
      </c>
    </row>
    <row r="30" spans="1:16" x14ac:dyDescent="0.25">
      <c r="B30" s="112" t="s">
        <v>149</v>
      </c>
      <c r="C30" s="65" t="s">
        <v>67</v>
      </c>
      <c r="D30" s="66">
        <f>+'2016-17 ACT'!B22+'2016-17 ACT'!B24+'2016-17 ACT'!B26</f>
        <v>380245.8</v>
      </c>
      <c r="E30" s="66">
        <f>+'2016-17 ACT'!C22+'2016-17 ACT'!C24+'2016-17 ACT'!C26</f>
        <v>1491240.84</v>
      </c>
      <c r="F30" s="66">
        <f>+'2016-17 ACT'!D22+'2016-17 ACT'!D24+'2016-17 ACT'!D26</f>
        <v>236404.78</v>
      </c>
      <c r="G30" s="66">
        <f>+'2016-17 ACT'!E22+'2016-17 ACT'!E24+'2016-17 ACT'!E26</f>
        <v>0</v>
      </c>
      <c r="H30" s="66">
        <f>+'2016-17 ACT'!F22+'2016-17 ACT'!F24+'2016-17 ACT'!F26</f>
        <v>0</v>
      </c>
      <c r="I30" s="66">
        <f>+'2016-17 ACT'!G22+'2016-17 ACT'!G24+'2016-17 ACT'!G26</f>
        <v>0</v>
      </c>
      <c r="J30" s="66">
        <f>+'2016-17 ACT'!H22+'2016-17 ACT'!H24+'2016-17 ACT'!H26</f>
        <v>0</v>
      </c>
      <c r="K30" s="66">
        <f>+'2016-17 ACT'!I22+'2016-17 ACT'!I24+'2016-17 ACT'!I26</f>
        <v>0</v>
      </c>
      <c r="L30" s="66">
        <f>+'2016-17 ACT'!J22+'2016-17 ACT'!J24+'2016-17 ACT'!J26</f>
        <v>0</v>
      </c>
      <c r="M30" s="66">
        <f>+'2016-17 ACT'!K22+'2016-17 ACT'!K24+'2016-17 ACT'!K26</f>
        <v>0</v>
      </c>
      <c r="N30" s="66">
        <f>+'2016-17 ACT'!L22+'2016-17 ACT'!L24+'2016-17 ACT'!L26</f>
        <v>0</v>
      </c>
      <c r="O30" s="66">
        <f>+'2016-17 ACT'!M22+'2016-17 ACT'!M24+'2016-17 ACT'!M26</f>
        <v>0</v>
      </c>
      <c r="P30" s="66">
        <f>+'2016-17 ACT'!N22+'2016-17 ACT'!N24+'2016-17 ACT'!N26</f>
        <v>2276215.29</v>
      </c>
    </row>
    <row r="31" spans="1:16" ht="15.75" thickBot="1" x14ac:dyDescent="0.3">
      <c r="B31" s="116"/>
      <c r="C31" s="88" t="s">
        <v>73</v>
      </c>
      <c r="D31" s="97">
        <f>+D30/$P$30</f>
        <v>0.16705177303329685</v>
      </c>
      <c r="E31" s="97">
        <f t="shared" ref="E31:P31" si="13">+E30/$P$30</f>
        <v>0.65514050738144369</v>
      </c>
      <c r="F31" s="97">
        <f t="shared" si="13"/>
        <v>0.10385870837375843</v>
      </c>
      <c r="G31" s="97">
        <f t="shared" si="13"/>
        <v>0</v>
      </c>
      <c r="H31" s="97">
        <f t="shared" si="13"/>
        <v>0</v>
      </c>
      <c r="I31" s="97">
        <f t="shared" si="13"/>
        <v>0</v>
      </c>
      <c r="J31" s="97">
        <f t="shared" si="13"/>
        <v>0</v>
      </c>
      <c r="K31" s="97">
        <f t="shared" si="13"/>
        <v>0</v>
      </c>
      <c r="L31" s="97">
        <f t="shared" si="13"/>
        <v>0</v>
      </c>
      <c r="M31" s="97">
        <f t="shared" si="13"/>
        <v>0</v>
      </c>
      <c r="N31" s="97">
        <f t="shared" si="13"/>
        <v>0</v>
      </c>
      <c r="O31" s="97">
        <f t="shared" si="13"/>
        <v>0</v>
      </c>
      <c r="P31" s="97">
        <f t="shared" si="13"/>
        <v>1</v>
      </c>
    </row>
    <row r="32" spans="1:16" x14ac:dyDescent="0.25">
      <c r="B32" s="114" t="s">
        <v>69</v>
      </c>
      <c r="C32" s="91" t="s">
        <v>67</v>
      </c>
      <c r="D32" s="92">
        <f>+'2016-17'!B30</f>
        <v>456260.41666666663</v>
      </c>
      <c r="E32" s="92">
        <f>+'2016-17'!C30</f>
        <v>456260.41666666663</v>
      </c>
      <c r="F32" s="92">
        <f>+'2016-17'!D30</f>
        <v>456260.41666666663</v>
      </c>
      <c r="G32" s="92">
        <f>+'2016-17'!E30</f>
        <v>456260.41666666663</v>
      </c>
      <c r="H32" s="92">
        <f>+'2016-17'!F30</f>
        <v>456260.41666666663</v>
      </c>
      <c r="I32" s="92">
        <f>+'2016-17'!G30</f>
        <v>456260.41666666663</v>
      </c>
      <c r="J32" s="92">
        <f>+'2016-17'!H30</f>
        <v>456260.41666666663</v>
      </c>
      <c r="K32" s="92">
        <f>+'2016-17'!I30</f>
        <v>456260.41666666663</v>
      </c>
      <c r="L32" s="92">
        <f>+'2016-17'!J30</f>
        <v>456260.41666666663</v>
      </c>
      <c r="M32" s="92">
        <f>+'2016-17'!K30</f>
        <v>456260.41666666663</v>
      </c>
      <c r="N32" s="92">
        <f>+'2016-17'!L30</f>
        <v>456260.41666666663</v>
      </c>
      <c r="O32" s="92">
        <f>+'2016-17'!M30</f>
        <v>456260.41666666663</v>
      </c>
      <c r="P32" s="93">
        <f>+'2016-17'!N30</f>
        <v>5475125</v>
      </c>
    </row>
    <row r="33" spans="1:16" ht="15.75" thickBot="1" x14ac:dyDescent="0.3">
      <c r="B33" s="115"/>
      <c r="C33" s="94" t="s">
        <v>73</v>
      </c>
      <c r="D33" s="98">
        <f>+D32/$P$32</f>
        <v>8.3333333333333329E-2</v>
      </c>
      <c r="E33" s="98">
        <f t="shared" ref="E33:P33" si="14">+E32/$P$32</f>
        <v>8.3333333333333329E-2</v>
      </c>
      <c r="F33" s="98">
        <f t="shared" si="14"/>
        <v>8.3333333333333329E-2</v>
      </c>
      <c r="G33" s="98">
        <f t="shared" si="14"/>
        <v>8.3333333333333329E-2</v>
      </c>
      <c r="H33" s="98">
        <f t="shared" si="14"/>
        <v>8.3333333333333329E-2</v>
      </c>
      <c r="I33" s="98">
        <f t="shared" si="14"/>
        <v>8.3333333333333329E-2</v>
      </c>
      <c r="J33" s="98">
        <f t="shared" si="14"/>
        <v>8.3333333333333329E-2</v>
      </c>
      <c r="K33" s="98">
        <f t="shared" si="14"/>
        <v>8.3333333333333329E-2</v>
      </c>
      <c r="L33" s="98">
        <f t="shared" si="14"/>
        <v>8.3333333333333329E-2</v>
      </c>
      <c r="M33" s="98">
        <f t="shared" si="14"/>
        <v>8.3333333333333329E-2</v>
      </c>
      <c r="N33" s="98">
        <f t="shared" si="14"/>
        <v>8.3333333333333329E-2</v>
      </c>
      <c r="O33" s="98">
        <f t="shared" si="14"/>
        <v>8.3333333333333329E-2</v>
      </c>
      <c r="P33" s="99">
        <f t="shared" si="14"/>
        <v>1</v>
      </c>
    </row>
    <row r="34" spans="1:16" x14ac:dyDescent="0.25">
      <c r="C34" s="62" t="s">
        <v>143</v>
      </c>
      <c r="D34" s="3">
        <f>+(+D22+D24+D26+D28)/4</f>
        <v>434484.94750000001</v>
      </c>
      <c r="E34" s="3">
        <f t="shared" ref="E34:P34" si="15">+(+E22+E24+E26+E28)/4</f>
        <v>402812.20250000001</v>
      </c>
      <c r="F34" s="3">
        <f t="shared" si="15"/>
        <v>216221.97749999998</v>
      </c>
      <c r="G34" s="3">
        <f t="shared" si="15"/>
        <v>232103.14249999996</v>
      </c>
      <c r="H34" s="3">
        <f t="shared" si="15"/>
        <v>151610.60249999998</v>
      </c>
      <c r="I34" s="3">
        <f t="shared" si="15"/>
        <v>110514.05500000001</v>
      </c>
      <c r="J34" s="3">
        <f t="shared" si="15"/>
        <v>382065.22500000003</v>
      </c>
      <c r="K34" s="3">
        <f t="shared" si="15"/>
        <v>367800.04750000004</v>
      </c>
      <c r="L34" s="3">
        <f t="shared" si="15"/>
        <v>140516.41750000001</v>
      </c>
      <c r="M34" s="3">
        <f t="shared" si="15"/>
        <v>382168.82750000001</v>
      </c>
      <c r="N34" s="3">
        <f t="shared" si="15"/>
        <v>678273.7649999999</v>
      </c>
      <c r="O34" s="3">
        <f t="shared" si="15"/>
        <v>819236.93500000006</v>
      </c>
      <c r="P34" s="3">
        <f t="shared" si="15"/>
        <v>4317808.1449999996</v>
      </c>
    </row>
    <row r="35" spans="1:16" x14ac:dyDescent="0.25">
      <c r="C35" s="61" t="s">
        <v>141</v>
      </c>
      <c r="D35" s="100">
        <f>+D34/$P34</f>
        <v>0.10062627446824644</v>
      </c>
      <c r="E35" s="100">
        <f t="shared" ref="E35:P35" si="16">+E34/$P34</f>
        <v>9.3290898755298918E-2</v>
      </c>
      <c r="F35" s="100">
        <f t="shared" si="16"/>
        <v>5.0076791334599698E-2</v>
      </c>
      <c r="G35" s="100">
        <f t="shared" si="16"/>
        <v>5.3754853088777053E-2</v>
      </c>
      <c r="H35" s="100">
        <f t="shared" si="16"/>
        <v>3.5112862222830422E-2</v>
      </c>
      <c r="I35" s="100">
        <f t="shared" si="16"/>
        <v>2.5594943380699935E-2</v>
      </c>
      <c r="J35" s="100">
        <f t="shared" si="16"/>
        <v>8.8485919746672775E-2</v>
      </c>
      <c r="K35" s="100">
        <f t="shared" si="16"/>
        <v>8.5182119063328621E-2</v>
      </c>
      <c r="L35" s="100">
        <f t="shared" si="16"/>
        <v>3.2543460195821189E-2</v>
      </c>
      <c r="M35" s="100">
        <f t="shared" si="16"/>
        <v>8.8509913980904784E-2</v>
      </c>
      <c r="N35" s="100">
        <f t="shared" si="16"/>
        <v>0.15708751806988866</v>
      </c>
      <c r="O35" s="100">
        <f t="shared" si="16"/>
        <v>0.18973444569293157</v>
      </c>
      <c r="P35" s="100">
        <f t="shared" si="16"/>
        <v>1</v>
      </c>
    </row>
    <row r="36" spans="1:16" x14ac:dyDescent="0.25">
      <c r="C36" s="61" t="s">
        <v>144</v>
      </c>
      <c r="D36" s="78">
        <f>IFERROR((D28/D22)^(1/(4-1))-1,"N/A")</f>
        <v>-0.32652245245002198</v>
      </c>
      <c r="E36" s="78">
        <f t="shared" ref="E36:P36" si="17">IFERROR((E28/E22)^(1/(4-1))-1,"N/A")</f>
        <v>0.59737738098447601</v>
      </c>
      <c r="F36" s="78">
        <f t="shared" si="17"/>
        <v>-3.9090898738184721E-2</v>
      </c>
      <c r="G36" s="78">
        <f t="shared" si="17"/>
        <v>0.14946414232953775</v>
      </c>
      <c r="H36" s="78">
        <f t="shared" si="17"/>
        <v>0.41538792199674157</v>
      </c>
      <c r="I36" s="78">
        <f t="shared" si="17"/>
        <v>0.72511836700292043</v>
      </c>
      <c r="J36" s="78">
        <f t="shared" si="17"/>
        <v>8.4205434295066439E-2</v>
      </c>
      <c r="K36" s="78">
        <f t="shared" si="17"/>
        <v>1.5568520433651534E-2</v>
      </c>
      <c r="L36" s="78">
        <f t="shared" si="17"/>
        <v>-0.10903034748273377</v>
      </c>
      <c r="M36" s="78">
        <f t="shared" si="17"/>
        <v>-9.2793308397467578E-2</v>
      </c>
      <c r="N36" s="78">
        <f t="shared" si="17"/>
        <v>-4.8487524057030051E-2</v>
      </c>
      <c r="O36" s="78">
        <f t="shared" si="17"/>
        <v>-0.20666780068139889</v>
      </c>
      <c r="P36" s="78">
        <f t="shared" si="17"/>
        <v>-1.9518777546624122E-2</v>
      </c>
    </row>
    <row r="38" spans="1:16" ht="18.75" x14ac:dyDescent="0.3">
      <c r="A38" s="63" t="s">
        <v>128</v>
      </c>
      <c r="B38" s="5" t="s">
        <v>65</v>
      </c>
      <c r="C38" s="5"/>
      <c r="D38" s="71" t="s">
        <v>42</v>
      </c>
      <c r="E38" s="71" t="s">
        <v>43</v>
      </c>
      <c r="F38" s="71" t="s">
        <v>44</v>
      </c>
      <c r="G38" s="71" t="s">
        <v>45</v>
      </c>
      <c r="H38" s="71" t="s">
        <v>46</v>
      </c>
      <c r="I38" s="71" t="s">
        <v>47</v>
      </c>
      <c r="J38" s="71" t="s">
        <v>48</v>
      </c>
      <c r="K38" s="71" t="s">
        <v>49</v>
      </c>
      <c r="L38" s="71" t="s">
        <v>50</v>
      </c>
      <c r="M38" s="71" t="s">
        <v>51</v>
      </c>
      <c r="N38" s="71" t="s">
        <v>52</v>
      </c>
      <c r="O38" s="71" t="s">
        <v>53</v>
      </c>
      <c r="P38" s="72" t="s">
        <v>4</v>
      </c>
    </row>
    <row r="39" spans="1:16" x14ac:dyDescent="0.25">
      <c r="B39" s="112" t="s">
        <v>8</v>
      </c>
      <c r="C39" s="65" t="s">
        <v>67</v>
      </c>
      <c r="D39" s="66">
        <f>+'2012-13'!B93</f>
        <v>575647.57000000007</v>
      </c>
      <c r="E39" s="66">
        <f>+'2012-13'!C93</f>
        <v>83018.509999999995</v>
      </c>
      <c r="F39" s="66">
        <f>+'2012-13'!D93</f>
        <v>666799.51</v>
      </c>
      <c r="G39" s="66">
        <f>+'2012-13'!E93</f>
        <v>950599.75</v>
      </c>
      <c r="H39" s="66">
        <f>+'2012-13'!F93</f>
        <v>811782.71</v>
      </c>
      <c r="I39" s="66">
        <f>+'2012-13'!G93</f>
        <v>871963.74</v>
      </c>
      <c r="J39" s="66">
        <f>+'2012-13'!H93</f>
        <v>647415.18000000005</v>
      </c>
      <c r="K39" s="66">
        <f>+'2012-13'!I93</f>
        <v>558734.14</v>
      </c>
      <c r="L39" s="66">
        <f>+'2012-13'!J93</f>
        <v>276783.99999999994</v>
      </c>
      <c r="M39" s="66">
        <f>+'2012-13'!K93</f>
        <v>536188.56999999995</v>
      </c>
      <c r="N39" s="66">
        <f>+'2012-13'!L93</f>
        <v>615727.09</v>
      </c>
      <c r="O39" s="66">
        <f>+'2012-13'!M93</f>
        <v>267187.92000000004</v>
      </c>
      <c r="P39" s="66">
        <f>+'2012-13'!N93</f>
        <v>6861848.6899999995</v>
      </c>
    </row>
    <row r="40" spans="1:16" x14ac:dyDescent="0.25">
      <c r="B40" s="113"/>
      <c r="C40" s="68" t="s">
        <v>134</v>
      </c>
      <c r="D40" s="84">
        <f>+D39/$P39</f>
        <v>8.389103228681076E-2</v>
      </c>
      <c r="E40" s="84">
        <f t="shared" ref="E40:P40" si="18">+E39/$P39</f>
        <v>1.2098563193470826E-2</v>
      </c>
      <c r="F40" s="84">
        <f t="shared" si="18"/>
        <v>9.7174907247918357E-2</v>
      </c>
      <c r="G40" s="84">
        <f t="shared" si="18"/>
        <v>0.13853405881498679</v>
      </c>
      <c r="H40" s="84">
        <f t="shared" si="18"/>
        <v>0.11830379051975277</v>
      </c>
      <c r="I40" s="84">
        <f t="shared" si="18"/>
        <v>0.12707417190220791</v>
      </c>
      <c r="J40" s="84">
        <f t="shared" si="18"/>
        <v>9.4349964455424346E-2</v>
      </c>
      <c r="K40" s="84">
        <f t="shared" si="18"/>
        <v>8.1426181957970287E-2</v>
      </c>
      <c r="L40" s="84">
        <f t="shared" si="18"/>
        <v>4.0336651608678935E-2</v>
      </c>
      <c r="M40" s="84">
        <f t="shared" si="18"/>
        <v>7.8140541160781549E-2</v>
      </c>
      <c r="N40" s="84">
        <f t="shared" si="18"/>
        <v>8.973195385338642E-2</v>
      </c>
      <c r="O40" s="84">
        <f t="shared" si="18"/>
        <v>3.8938182998611133E-2</v>
      </c>
      <c r="P40" s="84">
        <f t="shared" si="18"/>
        <v>1</v>
      </c>
    </row>
    <row r="41" spans="1:16" x14ac:dyDescent="0.25">
      <c r="B41" s="112" t="s">
        <v>9</v>
      </c>
      <c r="C41" s="65" t="s">
        <v>67</v>
      </c>
      <c r="D41" s="66">
        <f>+'2013-14'!B65</f>
        <v>391714.37</v>
      </c>
      <c r="E41" s="66">
        <f>+'2013-14'!C65</f>
        <v>210656.02000000002</v>
      </c>
      <c r="F41" s="66">
        <f>+'2013-14'!D65</f>
        <v>399152</v>
      </c>
      <c r="G41" s="66">
        <f>+'2013-14'!E65</f>
        <v>567434.52</v>
      </c>
      <c r="H41" s="66">
        <f>+'2013-14'!F65</f>
        <v>89533.16</v>
      </c>
      <c r="I41" s="66">
        <f>+'2013-14'!G65</f>
        <v>133728.63999999998</v>
      </c>
      <c r="J41" s="66">
        <f>+'2013-14'!H65</f>
        <v>427666.43</v>
      </c>
      <c r="K41" s="66">
        <f>+'2013-14'!I65</f>
        <v>407044.29</v>
      </c>
      <c r="L41" s="66">
        <f>+'2013-14'!J65</f>
        <v>656167.14</v>
      </c>
      <c r="M41" s="66">
        <f>+'2013-14'!K65</f>
        <v>1514699.51</v>
      </c>
      <c r="N41" s="66">
        <f>+'2013-14'!L65</f>
        <v>248444.51</v>
      </c>
      <c r="O41" s="66">
        <f>+'2013-14'!M65</f>
        <v>111435.86000000004</v>
      </c>
      <c r="P41" s="66">
        <f>+'2013-14'!N65</f>
        <v>5157676.45</v>
      </c>
    </row>
    <row r="42" spans="1:16" x14ac:dyDescent="0.25">
      <c r="B42" s="113"/>
      <c r="C42" s="68" t="s">
        <v>134</v>
      </c>
      <c r="D42" s="84">
        <f>+D41/$P41</f>
        <v>7.5947836937309235E-2</v>
      </c>
      <c r="E42" s="84">
        <f t="shared" ref="E42:P42" si="19">+E41/$P41</f>
        <v>4.084320178711482E-2</v>
      </c>
      <c r="F42" s="84">
        <f t="shared" si="19"/>
        <v>7.7389887456007445E-2</v>
      </c>
      <c r="G42" s="84">
        <f t="shared" si="19"/>
        <v>0.11001747114245601</v>
      </c>
      <c r="H42" s="84">
        <f t="shared" si="19"/>
        <v>1.7359204453392962E-2</v>
      </c>
      <c r="I42" s="84">
        <f t="shared" si="19"/>
        <v>2.5928078524584453E-2</v>
      </c>
      <c r="J42" s="84">
        <f t="shared" si="19"/>
        <v>8.2918429286117784E-2</v>
      </c>
      <c r="K42" s="84">
        <f t="shared" si="19"/>
        <v>7.892009007273032E-2</v>
      </c>
      <c r="L42" s="84">
        <f t="shared" si="19"/>
        <v>0.12722146229238557</v>
      </c>
      <c r="M42" s="84">
        <f t="shared" si="19"/>
        <v>0.29367866028122025</v>
      </c>
      <c r="N42" s="84">
        <f t="shared" si="19"/>
        <v>4.8169851755629225E-2</v>
      </c>
      <c r="O42" s="84">
        <f t="shared" si="19"/>
        <v>2.1605826011051942E-2</v>
      </c>
      <c r="P42" s="84">
        <f t="shared" si="19"/>
        <v>1</v>
      </c>
    </row>
    <row r="43" spans="1:16" x14ac:dyDescent="0.25">
      <c r="B43" s="112" t="s">
        <v>10</v>
      </c>
      <c r="C43" s="65" t="s">
        <v>67</v>
      </c>
      <c r="D43" s="66">
        <f>+'2014-15'!B93</f>
        <v>198854.59</v>
      </c>
      <c r="E43" s="66">
        <f>+'2014-15'!C93</f>
        <v>242268.12</v>
      </c>
      <c r="F43" s="66">
        <f>+'2014-15'!D93</f>
        <v>476340.06999999983</v>
      </c>
      <c r="G43" s="66">
        <f>+'2014-15'!E93</f>
        <v>741621.42999999993</v>
      </c>
      <c r="H43" s="66">
        <f>+'2014-15'!F93</f>
        <v>756754.41</v>
      </c>
      <c r="I43" s="66">
        <f>+'2014-15'!G93</f>
        <v>194530.65</v>
      </c>
      <c r="J43" s="66">
        <f>+'2014-15'!H93</f>
        <v>340315.05</v>
      </c>
      <c r="K43" s="66">
        <f>+'2014-15'!I93</f>
        <v>460145.35</v>
      </c>
      <c r="L43" s="66">
        <f>+'2014-15'!J93</f>
        <v>499442.97</v>
      </c>
      <c r="M43" s="66">
        <f>+'2014-15'!K93</f>
        <v>683015.36</v>
      </c>
      <c r="N43" s="66">
        <f>+'2014-15'!L93</f>
        <v>548748.04999999993</v>
      </c>
      <c r="O43" s="66">
        <f>+'2014-15'!M93</f>
        <v>163900.61000000002</v>
      </c>
      <c r="P43" s="66">
        <f>+'2014-15'!N93</f>
        <v>5305936.66</v>
      </c>
    </row>
    <row r="44" spans="1:16" x14ac:dyDescent="0.25">
      <c r="B44" s="113"/>
      <c r="C44" s="68" t="s">
        <v>134</v>
      </c>
      <c r="D44" s="84">
        <f>+D43/$P43</f>
        <v>3.7477754210507294E-2</v>
      </c>
      <c r="E44" s="84">
        <f t="shared" ref="E44:P44" si="20">+E43/$P43</f>
        <v>4.5659821351881721E-2</v>
      </c>
      <c r="F44" s="84">
        <f t="shared" si="20"/>
        <v>8.9774925809234934E-2</v>
      </c>
      <c r="G44" s="84">
        <f t="shared" si="20"/>
        <v>0.13977200964174344</v>
      </c>
      <c r="H44" s="84">
        <f t="shared" si="20"/>
        <v>0.14262409419715916</v>
      </c>
      <c r="I44" s="84">
        <f t="shared" si="20"/>
        <v>3.6662829292048123E-2</v>
      </c>
      <c r="J44" s="84">
        <f t="shared" si="20"/>
        <v>6.4138543636515999E-2</v>
      </c>
      <c r="K44" s="84">
        <f t="shared" si="20"/>
        <v>8.6722737093510638E-2</v>
      </c>
      <c r="L44" s="84">
        <f t="shared" si="20"/>
        <v>9.4129086343069907E-2</v>
      </c>
      <c r="M44" s="84">
        <f t="shared" si="20"/>
        <v>0.12872663278268384</v>
      </c>
      <c r="N44" s="84">
        <f t="shared" si="20"/>
        <v>0.10342152293992894</v>
      </c>
      <c r="O44" s="84">
        <f t="shared" si="20"/>
        <v>3.0890042701715931E-2</v>
      </c>
      <c r="P44" s="84">
        <f t="shared" si="20"/>
        <v>1</v>
      </c>
    </row>
    <row r="45" spans="1:16" x14ac:dyDescent="0.25">
      <c r="B45" s="112" t="s">
        <v>11</v>
      </c>
      <c r="C45" s="65" t="s">
        <v>67</v>
      </c>
      <c r="D45" s="66">
        <f>+'2015-16'!B93</f>
        <v>160383.70000000001</v>
      </c>
      <c r="E45" s="66">
        <f>+'2015-16'!C93</f>
        <v>290414.21000000002</v>
      </c>
      <c r="F45" s="66">
        <f>+'2015-16'!D93</f>
        <v>662069.27</v>
      </c>
      <c r="G45" s="66">
        <f>+'2015-16'!E93</f>
        <v>800611.14</v>
      </c>
      <c r="H45" s="66">
        <f>+'2015-16'!F93</f>
        <v>514385.16000000003</v>
      </c>
      <c r="I45" s="66">
        <f>+'2015-16'!G93</f>
        <v>186671.23</v>
      </c>
      <c r="J45" s="66">
        <f>+'2015-16'!H93</f>
        <v>397818.13999999996</v>
      </c>
      <c r="K45" s="66">
        <f>+'2015-16'!I93</f>
        <v>901394.34</v>
      </c>
      <c r="L45" s="66">
        <f>+'2015-16'!J93</f>
        <v>940246.26</v>
      </c>
      <c r="M45" s="66">
        <f>+'2015-16'!K93</f>
        <v>663690.79</v>
      </c>
      <c r="N45" s="66">
        <f>+'2015-16'!L93</f>
        <v>328004.50999999995</v>
      </c>
      <c r="O45" s="66">
        <f>+'2015-16'!M93</f>
        <v>294650.06000000011</v>
      </c>
      <c r="P45" s="66">
        <f>+'2015-16'!N93</f>
        <v>6140338.8100000005</v>
      </c>
    </row>
    <row r="46" spans="1:16" x14ac:dyDescent="0.25">
      <c r="B46" s="116"/>
      <c r="C46" s="68" t="s">
        <v>134</v>
      </c>
      <c r="D46" s="101">
        <f>+D45/$P45</f>
        <v>2.6119682474003418E-2</v>
      </c>
      <c r="E46" s="101">
        <f t="shared" ref="E46:P46" si="21">+E45/$P45</f>
        <v>4.7296121433403442E-2</v>
      </c>
      <c r="F46" s="101">
        <f t="shared" si="21"/>
        <v>0.10782292158240042</v>
      </c>
      <c r="G46" s="101">
        <f t="shared" si="21"/>
        <v>0.13038549903730801</v>
      </c>
      <c r="H46" s="101">
        <f t="shared" si="21"/>
        <v>8.3771462115785109E-2</v>
      </c>
      <c r="I46" s="101">
        <f t="shared" si="21"/>
        <v>3.0400802915955056E-2</v>
      </c>
      <c r="J46" s="101">
        <f t="shared" si="21"/>
        <v>6.4787652979689553E-2</v>
      </c>
      <c r="K46" s="101">
        <f t="shared" si="21"/>
        <v>0.14679879529318673</v>
      </c>
      <c r="L46" s="101">
        <f t="shared" si="21"/>
        <v>0.15312612041354115</v>
      </c>
      <c r="M46" s="101">
        <f t="shared" si="21"/>
        <v>0.10808699821565709</v>
      </c>
      <c r="N46" s="101">
        <f t="shared" si="21"/>
        <v>5.3417982321402213E-2</v>
      </c>
      <c r="O46" s="101">
        <f t="shared" si="21"/>
        <v>4.7985961217667739E-2</v>
      </c>
      <c r="P46" s="101">
        <f t="shared" si="21"/>
        <v>1</v>
      </c>
    </row>
    <row r="47" spans="1:16" x14ac:dyDescent="0.25">
      <c r="B47" s="112" t="s">
        <v>149</v>
      </c>
      <c r="C47" s="65" t="s">
        <v>67</v>
      </c>
      <c r="D47" s="66">
        <f>+'2016-17 ACT'!B65</f>
        <v>-154707.12</v>
      </c>
      <c r="E47" s="66">
        <f>+'2016-17 ACT'!C65</f>
        <v>59953.799999999996</v>
      </c>
      <c r="F47" s="66">
        <f>+'2016-17 ACT'!D65</f>
        <v>57669.46</v>
      </c>
      <c r="G47" s="66" t="str">
        <f>+'2016-17 ACT'!E65</f>
        <v xml:space="preserve"> </v>
      </c>
      <c r="H47" s="66">
        <f>+'2016-17 ACT'!F65</f>
        <v>0</v>
      </c>
      <c r="I47" s="66">
        <f>+'2016-17 ACT'!G65</f>
        <v>0</v>
      </c>
      <c r="J47" s="66">
        <f>+'2016-17 ACT'!H65</f>
        <v>0</v>
      </c>
      <c r="K47" s="66">
        <f>+'2016-17 ACT'!I65</f>
        <v>0</v>
      </c>
      <c r="L47" s="66">
        <f>+'2016-17 ACT'!J65</f>
        <v>0</v>
      </c>
      <c r="M47" s="66">
        <f>+'2016-17 ACT'!K65</f>
        <v>0</v>
      </c>
      <c r="N47" s="66">
        <f>+'2016-17 ACT'!L65</f>
        <v>0</v>
      </c>
      <c r="O47" s="66">
        <f>+'2016-17 ACT'!M65</f>
        <v>0</v>
      </c>
      <c r="P47" s="66">
        <f>+'2016-17 ACT'!N65</f>
        <v>30790.999999999978</v>
      </c>
    </row>
    <row r="48" spans="1:16" ht="15.75" thickBot="1" x14ac:dyDescent="0.3">
      <c r="B48" s="116"/>
      <c r="C48" s="68" t="s">
        <v>134</v>
      </c>
      <c r="D48" s="101">
        <f>IFERROR(D47/$P47," - ")</f>
        <v>-5.0244266181676496</v>
      </c>
      <c r="E48" s="101">
        <f t="shared" ref="E48:P48" si="22">IFERROR(E47/$P47," - ")</f>
        <v>1.9471209119547932</v>
      </c>
      <c r="F48" s="101">
        <f t="shared" si="22"/>
        <v>1.87293235036212</v>
      </c>
      <c r="G48" s="101" t="str">
        <f t="shared" si="22"/>
        <v xml:space="preserve"> - </v>
      </c>
      <c r="H48" s="101">
        <f t="shared" si="22"/>
        <v>0</v>
      </c>
      <c r="I48" s="101">
        <f t="shared" si="22"/>
        <v>0</v>
      </c>
      <c r="J48" s="101">
        <f t="shared" si="22"/>
        <v>0</v>
      </c>
      <c r="K48" s="101">
        <f t="shared" si="22"/>
        <v>0</v>
      </c>
      <c r="L48" s="101">
        <f t="shared" si="22"/>
        <v>0</v>
      </c>
      <c r="M48" s="101">
        <f t="shared" si="22"/>
        <v>0</v>
      </c>
      <c r="N48" s="101">
        <f t="shared" si="22"/>
        <v>0</v>
      </c>
      <c r="O48" s="101">
        <f t="shared" si="22"/>
        <v>0</v>
      </c>
      <c r="P48" s="101">
        <f t="shared" si="22"/>
        <v>1</v>
      </c>
    </row>
    <row r="49" spans="1:16" x14ac:dyDescent="0.25">
      <c r="B49" s="114" t="s">
        <v>69</v>
      </c>
      <c r="C49" s="91" t="s">
        <v>67</v>
      </c>
      <c r="D49" s="92">
        <f>+'2016-17'!B65</f>
        <v>849531.25</v>
      </c>
      <c r="E49" s="92">
        <f>+'2016-17'!C65</f>
        <v>849531.25</v>
      </c>
      <c r="F49" s="92">
        <f>+'2016-17'!D65</f>
        <v>849531.25</v>
      </c>
      <c r="G49" s="92">
        <f>+'2016-17'!E65</f>
        <v>849531.25</v>
      </c>
      <c r="H49" s="92">
        <f>+'2016-17'!F65</f>
        <v>849531.25</v>
      </c>
      <c r="I49" s="92">
        <f>+'2016-17'!G65</f>
        <v>849531.25</v>
      </c>
      <c r="J49" s="92">
        <f>+'2016-17'!H65</f>
        <v>849531.25</v>
      </c>
      <c r="K49" s="92">
        <f>+'2016-17'!I65</f>
        <v>849531.25</v>
      </c>
      <c r="L49" s="92">
        <f>+'2016-17'!J65</f>
        <v>849531.25</v>
      </c>
      <c r="M49" s="92">
        <f>+'2016-17'!K65</f>
        <v>849531.25</v>
      </c>
      <c r="N49" s="92">
        <f>+'2016-17'!L65</f>
        <v>849531.25</v>
      </c>
      <c r="O49" s="92">
        <f>+'2016-17'!M65</f>
        <v>849531.25</v>
      </c>
      <c r="P49" s="93">
        <f>+'2016-17'!N65</f>
        <v>10194375</v>
      </c>
    </row>
    <row r="50" spans="1:16" ht="15.75" thickBot="1" x14ac:dyDescent="0.3">
      <c r="B50" s="115"/>
      <c r="C50" s="68" t="s">
        <v>134</v>
      </c>
      <c r="D50" s="102">
        <f>+D49/$P49</f>
        <v>8.3333333333333329E-2</v>
      </c>
      <c r="E50" s="102">
        <f t="shared" ref="E50:P50" si="23">+E49/$P49</f>
        <v>8.3333333333333329E-2</v>
      </c>
      <c r="F50" s="102">
        <f t="shared" si="23"/>
        <v>8.3333333333333329E-2</v>
      </c>
      <c r="G50" s="102">
        <f t="shared" si="23"/>
        <v>8.3333333333333329E-2</v>
      </c>
      <c r="H50" s="102">
        <f t="shared" si="23"/>
        <v>8.3333333333333329E-2</v>
      </c>
      <c r="I50" s="102">
        <f t="shared" si="23"/>
        <v>8.3333333333333329E-2</v>
      </c>
      <c r="J50" s="102">
        <f t="shared" si="23"/>
        <v>8.3333333333333329E-2</v>
      </c>
      <c r="K50" s="102">
        <f t="shared" si="23"/>
        <v>8.3333333333333329E-2</v>
      </c>
      <c r="L50" s="102">
        <f t="shared" si="23"/>
        <v>8.3333333333333329E-2</v>
      </c>
      <c r="M50" s="102">
        <f t="shared" si="23"/>
        <v>8.3333333333333329E-2</v>
      </c>
      <c r="N50" s="102">
        <f t="shared" si="23"/>
        <v>8.3333333333333329E-2</v>
      </c>
      <c r="O50" s="102">
        <f t="shared" si="23"/>
        <v>8.3333333333333329E-2</v>
      </c>
      <c r="P50" s="103">
        <f t="shared" si="23"/>
        <v>1</v>
      </c>
    </row>
    <row r="51" spans="1:16" x14ac:dyDescent="0.25">
      <c r="C51" s="62" t="s">
        <v>145</v>
      </c>
      <c r="D51" s="3">
        <f>+(+D39+D41+D43+D45)/4</f>
        <v>331650.0575</v>
      </c>
      <c r="E51" s="3">
        <f t="shared" ref="E51:P51" si="24">+(+E39+E41+E43+E45)/4</f>
        <v>206589.21500000003</v>
      </c>
      <c r="F51" s="3">
        <f t="shared" si="24"/>
        <v>551090.21249999991</v>
      </c>
      <c r="G51" s="3">
        <f t="shared" si="24"/>
        <v>765066.71000000008</v>
      </c>
      <c r="H51" s="3">
        <f t="shared" si="24"/>
        <v>543113.86</v>
      </c>
      <c r="I51" s="3">
        <f t="shared" si="24"/>
        <v>346723.565</v>
      </c>
      <c r="J51" s="3">
        <f t="shared" si="24"/>
        <v>453303.7</v>
      </c>
      <c r="K51" s="3">
        <f t="shared" si="24"/>
        <v>581829.52999999991</v>
      </c>
      <c r="L51" s="3">
        <f t="shared" si="24"/>
        <v>593160.09250000003</v>
      </c>
      <c r="M51" s="3">
        <f t="shared" si="24"/>
        <v>849398.5575</v>
      </c>
      <c r="N51" s="3">
        <f t="shared" si="24"/>
        <v>435231.04</v>
      </c>
      <c r="O51" s="3">
        <f t="shared" si="24"/>
        <v>209293.61250000005</v>
      </c>
      <c r="P51" s="3">
        <f t="shared" si="24"/>
        <v>5866450.1524999999</v>
      </c>
    </row>
    <row r="52" spans="1:16" x14ac:dyDescent="0.25">
      <c r="C52" s="61" t="s">
        <v>141</v>
      </c>
      <c r="D52" s="85">
        <f>+D51/$P51</f>
        <v>5.6533346210854041E-2</v>
      </c>
      <c r="E52" s="85">
        <f t="shared" ref="E52:P52" si="25">+E51/$P51</f>
        <v>3.5215370390893307E-2</v>
      </c>
      <c r="F52" s="85">
        <f t="shared" si="25"/>
        <v>9.3939298583343739E-2</v>
      </c>
      <c r="G52" s="85">
        <f t="shared" si="25"/>
        <v>0.13041391132829541</v>
      </c>
      <c r="H52" s="85">
        <f t="shared" si="25"/>
        <v>9.2579642864356548E-2</v>
      </c>
      <c r="I52" s="85">
        <f t="shared" si="25"/>
        <v>5.910278890757182E-2</v>
      </c>
      <c r="J52" s="85">
        <f t="shared" si="25"/>
        <v>7.7270527868855021E-2</v>
      </c>
      <c r="K52" s="85">
        <f t="shared" si="25"/>
        <v>9.917914835636199E-2</v>
      </c>
      <c r="L52" s="85">
        <f t="shared" si="25"/>
        <v>0.10111056551758539</v>
      </c>
      <c r="M52" s="85">
        <f t="shared" si="25"/>
        <v>0.14478918859270065</v>
      </c>
      <c r="N52" s="85">
        <f t="shared" si="25"/>
        <v>7.4189847128339675E-2</v>
      </c>
      <c r="O52" s="85">
        <f t="shared" si="25"/>
        <v>3.5676364250842418E-2</v>
      </c>
      <c r="P52" s="85">
        <f t="shared" si="25"/>
        <v>1</v>
      </c>
    </row>
    <row r="53" spans="1:16" x14ac:dyDescent="0.25">
      <c r="C53" s="61" t="s">
        <v>146</v>
      </c>
      <c r="D53" s="78">
        <f>IFERROR((D45/D39)^(1/(4-1))-1,"N/A")</f>
        <v>-0.34686766645096834</v>
      </c>
      <c r="E53" s="78">
        <f t="shared" ref="E53:P53" si="26">IFERROR((E45/E39)^(1/(4-1))-1,"N/A")</f>
        <v>0.51803217301446924</v>
      </c>
      <c r="F53" s="78">
        <f t="shared" si="26"/>
        <v>-2.3702625138138922E-3</v>
      </c>
      <c r="G53" s="78">
        <f t="shared" si="26"/>
        <v>-5.5631894635388535E-2</v>
      </c>
      <c r="H53" s="78">
        <f t="shared" si="26"/>
        <v>-0.141086271185764</v>
      </c>
      <c r="I53" s="78">
        <f t="shared" si="26"/>
        <v>-0.40178175480638501</v>
      </c>
      <c r="J53" s="78">
        <f t="shared" si="26"/>
        <v>-0.14984019466288412</v>
      </c>
      <c r="K53" s="78">
        <f t="shared" si="26"/>
        <v>0.17283397804349132</v>
      </c>
      <c r="L53" s="78">
        <f t="shared" si="26"/>
        <v>0.50325807160217262</v>
      </c>
      <c r="M53" s="78">
        <f t="shared" si="26"/>
        <v>7.3699488929093837E-2</v>
      </c>
      <c r="N53" s="78">
        <f t="shared" si="26"/>
        <v>-0.18935535551508731</v>
      </c>
      <c r="O53" s="78">
        <f t="shared" si="26"/>
        <v>3.3149662736237762E-2</v>
      </c>
      <c r="P53" s="78">
        <f t="shared" si="26"/>
        <v>-3.6355014128012897E-2</v>
      </c>
    </row>
    <row r="55" spans="1:16" ht="18.75" x14ac:dyDescent="0.3">
      <c r="A55" s="63" t="s">
        <v>126</v>
      </c>
      <c r="B55" s="5" t="s">
        <v>65</v>
      </c>
      <c r="C55" s="5"/>
      <c r="D55" s="71" t="s">
        <v>42</v>
      </c>
      <c r="E55" s="71" t="s">
        <v>43</v>
      </c>
      <c r="F55" s="71" t="s">
        <v>44</v>
      </c>
      <c r="G55" s="71" t="s">
        <v>45</v>
      </c>
      <c r="H55" s="71" t="s">
        <v>46</v>
      </c>
      <c r="I55" s="71" t="s">
        <v>47</v>
      </c>
      <c r="J55" s="71" t="s">
        <v>48</v>
      </c>
      <c r="K55" s="71" t="s">
        <v>49</v>
      </c>
      <c r="L55" s="71" t="s">
        <v>50</v>
      </c>
      <c r="M55" s="71" t="s">
        <v>51</v>
      </c>
      <c r="N55" s="71" t="s">
        <v>52</v>
      </c>
      <c r="O55" s="71" t="s">
        <v>53</v>
      </c>
      <c r="P55" s="72" t="s">
        <v>4</v>
      </c>
    </row>
    <row r="56" spans="1:16" x14ac:dyDescent="0.25">
      <c r="B56" s="112" t="s">
        <v>8</v>
      </c>
      <c r="C56" s="65" t="s">
        <v>67</v>
      </c>
      <c r="D56" s="66">
        <f>+'2012-13'!B94</f>
        <v>1361708.29</v>
      </c>
      <c r="E56" s="66">
        <f>+'2012-13'!C94</f>
        <v>698128.37</v>
      </c>
      <c r="F56" s="66">
        <f>+'2012-13'!D94</f>
        <v>1440479.5299999998</v>
      </c>
      <c r="G56" s="66">
        <f>+'2012-13'!E94</f>
        <v>1695270.85</v>
      </c>
      <c r="H56" s="66">
        <f>+'2012-13'!F94</f>
        <v>1793369.99</v>
      </c>
      <c r="I56" s="66">
        <f>+'2012-13'!G94</f>
        <v>1748342.1899999997</v>
      </c>
      <c r="J56" s="66">
        <f>+'2012-13'!H94</f>
        <v>1386175.6300000001</v>
      </c>
      <c r="K56" s="66">
        <f>+'2012-13'!I94</f>
        <v>1232265.1299999999</v>
      </c>
      <c r="L56" s="66">
        <f>+'2012-13'!J94</f>
        <v>949098.58999999985</v>
      </c>
      <c r="M56" s="66">
        <f>+'2012-13'!K94</f>
        <v>1262647.2599999998</v>
      </c>
      <c r="N56" s="66">
        <f>+'2012-13'!L94</f>
        <v>1407389.83</v>
      </c>
      <c r="O56" s="66">
        <f>+'2012-13'!M94</f>
        <v>562563.39</v>
      </c>
      <c r="P56" s="66">
        <f>+'2012-13'!N94</f>
        <v>15537439.049999997</v>
      </c>
    </row>
    <row r="57" spans="1:16" x14ac:dyDescent="0.25">
      <c r="B57" s="113"/>
      <c r="C57" s="68" t="s">
        <v>129</v>
      </c>
      <c r="D57" s="86">
        <f>+D56/$P56</f>
        <v>8.7640458998292925E-2</v>
      </c>
      <c r="E57" s="86">
        <f t="shared" ref="E57:P57" si="27">+E56/$P56</f>
        <v>4.493201020794995E-2</v>
      </c>
      <c r="F57" s="86">
        <f t="shared" si="27"/>
        <v>9.2710228845596029E-2</v>
      </c>
      <c r="G57" s="86">
        <f t="shared" si="27"/>
        <v>0.10910876911855048</v>
      </c>
      <c r="H57" s="86">
        <f t="shared" si="27"/>
        <v>0.1154224955752924</v>
      </c>
      <c r="I57" s="86">
        <f t="shared" si="27"/>
        <v>0.11252447616198373</v>
      </c>
      <c r="J57" s="86">
        <f t="shared" si="27"/>
        <v>8.9215193413743454E-2</v>
      </c>
      <c r="K57" s="86">
        <f t="shared" si="27"/>
        <v>7.9309410388322663E-2</v>
      </c>
      <c r="L57" s="86">
        <f t="shared" si="27"/>
        <v>6.108462192165446E-2</v>
      </c>
      <c r="M57" s="86">
        <f t="shared" si="27"/>
        <v>8.1264824655901069E-2</v>
      </c>
      <c r="N57" s="86">
        <f t="shared" si="27"/>
        <v>9.0580553556539961E-2</v>
      </c>
      <c r="O57" s="86">
        <f t="shared" si="27"/>
        <v>3.6206957156173052E-2</v>
      </c>
      <c r="P57" s="86">
        <f t="shared" si="27"/>
        <v>1</v>
      </c>
    </row>
    <row r="58" spans="1:16" x14ac:dyDescent="0.25">
      <c r="B58" s="112" t="s">
        <v>9</v>
      </c>
      <c r="C58" s="65" t="s">
        <v>67</v>
      </c>
      <c r="D58" s="66">
        <f>+'2013-14'!B66</f>
        <v>1135744.1499999999</v>
      </c>
      <c r="E58" s="66">
        <f>+'2013-14'!C66</f>
        <v>940134.65999999992</v>
      </c>
      <c r="F58" s="66">
        <f>+'2013-14'!D66</f>
        <v>1086469.3500000001</v>
      </c>
      <c r="G58" s="66">
        <f>+'2013-14'!E66</f>
        <v>1206281.27</v>
      </c>
      <c r="H58" s="66">
        <f>+'2013-14'!F66</f>
        <v>886445.21</v>
      </c>
      <c r="I58" s="66">
        <f>+'2013-14'!G66</f>
        <v>860704.71000000008</v>
      </c>
      <c r="J58" s="66">
        <f>+'2013-14'!H66</f>
        <v>1140199.54</v>
      </c>
      <c r="K58" s="66">
        <f>+'2013-14'!I66</f>
        <v>1219102.4900000002</v>
      </c>
      <c r="L58" s="66">
        <f>+'2013-14'!J66</f>
        <v>1463647.5100000002</v>
      </c>
      <c r="M58" s="66">
        <f>+'2013-14'!K66</f>
        <v>2382483.69</v>
      </c>
      <c r="N58" s="66">
        <f>+'2013-14'!L66</f>
        <v>902686.59000000008</v>
      </c>
      <c r="O58" s="66">
        <f>+'2013-14'!M66</f>
        <v>571175.93000000017</v>
      </c>
      <c r="P58" s="66">
        <f>+'2013-14'!N66</f>
        <v>13795075.100000001</v>
      </c>
    </row>
    <row r="59" spans="1:16" x14ac:dyDescent="0.25">
      <c r="B59" s="113"/>
      <c r="C59" s="68" t="s">
        <v>129</v>
      </c>
      <c r="D59" s="86">
        <f>+D58/$P58</f>
        <v>8.2329682279149011E-2</v>
      </c>
      <c r="E59" s="86">
        <f t="shared" ref="E59:P59" si="28">+E58/$P58</f>
        <v>6.8150021162262459E-2</v>
      </c>
      <c r="F59" s="86">
        <f t="shared" si="28"/>
        <v>7.8757769865276051E-2</v>
      </c>
      <c r="G59" s="86">
        <f t="shared" si="28"/>
        <v>8.7442892572581921E-2</v>
      </c>
      <c r="H59" s="86">
        <f t="shared" si="28"/>
        <v>6.4258092368050967E-2</v>
      </c>
      <c r="I59" s="86">
        <f t="shared" si="28"/>
        <v>6.2392172841451224E-2</v>
      </c>
      <c r="J59" s="86">
        <f t="shared" si="28"/>
        <v>8.2652651887339126E-2</v>
      </c>
      <c r="K59" s="86">
        <f t="shared" si="28"/>
        <v>8.8372298168931329E-2</v>
      </c>
      <c r="L59" s="86">
        <f t="shared" si="28"/>
        <v>0.10609927814021107</v>
      </c>
      <c r="M59" s="86">
        <f t="shared" si="28"/>
        <v>0.17270538019760398</v>
      </c>
      <c r="N59" s="86">
        <f t="shared" si="28"/>
        <v>6.543542412465736E-2</v>
      </c>
      <c r="O59" s="86">
        <f t="shared" si="28"/>
        <v>4.1404336392485468E-2</v>
      </c>
      <c r="P59" s="86">
        <f t="shared" si="28"/>
        <v>1</v>
      </c>
    </row>
    <row r="60" spans="1:16" x14ac:dyDescent="0.25">
      <c r="B60" s="112" t="s">
        <v>10</v>
      </c>
      <c r="C60" s="65" t="s">
        <v>67</v>
      </c>
      <c r="D60" s="66">
        <f>+'2014-15'!B94</f>
        <v>1186267.5099999998</v>
      </c>
      <c r="E60" s="66">
        <f>+'2014-15'!C94</f>
        <v>905411.83000000007</v>
      </c>
      <c r="F60" s="66">
        <f>+'2014-15'!D94</f>
        <v>1141911.04</v>
      </c>
      <c r="G60" s="66">
        <f>+'2014-15'!E94</f>
        <v>1549600.9800000002</v>
      </c>
      <c r="H60" s="66">
        <f>+'2014-15'!F94</f>
        <v>1690145.0100000002</v>
      </c>
      <c r="I60" s="66">
        <f>+'2014-15'!G94</f>
        <v>1042283.72</v>
      </c>
      <c r="J60" s="66">
        <f>+'2014-15'!H94</f>
        <v>1198477.4500000002</v>
      </c>
      <c r="K60" s="66">
        <f>+'2014-15'!I94</f>
        <v>1275469.3</v>
      </c>
      <c r="L60" s="66">
        <f>+'2014-15'!J94</f>
        <v>1225122.05</v>
      </c>
      <c r="M60" s="66">
        <f>+'2014-15'!K94</f>
        <v>1374660.42</v>
      </c>
      <c r="N60" s="66">
        <f>+'2014-15'!L94</f>
        <v>1380279.7999999998</v>
      </c>
      <c r="O60" s="66">
        <f>+'2014-15'!M94</f>
        <v>719274.35000000009</v>
      </c>
      <c r="P60" s="66">
        <f>+'2014-15'!N94</f>
        <v>14688903.460000001</v>
      </c>
    </row>
    <row r="61" spans="1:16" x14ac:dyDescent="0.25">
      <c r="B61" s="113"/>
      <c r="C61" s="68" t="s">
        <v>129</v>
      </c>
      <c r="D61" s="86">
        <f>+D60/$P60</f>
        <v>8.0759432671770021E-2</v>
      </c>
      <c r="E61" s="86">
        <f t="shared" ref="E61:P61" si="29">+E60/$P60</f>
        <v>6.1639170852035817E-2</v>
      </c>
      <c r="F61" s="86">
        <f t="shared" si="29"/>
        <v>7.7739706242170373E-2</v>
      </c>
      <c r="G61" s="86">
        <f t="shared" si="29"/>
        <v>0.10549466706073649</v>
      </c>
      <c r="H61" s="86">
        <f t="shared" si="29"/>
        <v>0.11506270802327134</v>
      </c>
      <c r="I61" s="86">
        <f t="shared" si="29"/>
        <v>7.0957217660139751E-2</v>
      </c>
      <c r="J61" s="86">
        <f t="shared" si="29"/>
        <v>8.1590668307108621E-2</v>
      </c>
      <c r="K61" s="86">
        <f t="shared" si="29"/>
        <v>8.6832165755142077E-2</v>
      </c>
      <c r="L61" s="86">
        <f t="shared" si="29"/>
        <v>8.3404595403338569E-2</v>
      </c>
      <c r="M61" s="86">
        <f t="shared" si="29"/>
        <v>9.3584958451350578E-2</v>
      </c>
      <c r="N61" s="86">
        <f t="shared" si="29"/>
        <v>9.3967517981086907E-2</v>
      </c>
      <c r="O61" s="86">
        <f t="shared" si="29"/>
        <v>4.8967191591849431E-2</v>
      </c>
      <c r="P61" s="86">
        <f t="shared" si="29"/>
        <v>1</v>
      </c>
    </row>
    <row r="62" spans="1:16" x14ac:dyDescent="0.25">
      <c r="B62" s="112" t="s">
        <v>11</v>
      </c>
      <c r="C62" s="65" t="s">
        <v>67</v>
      </c>
      <c r="D62" s="66">
        <f>+'2015-16'!B94</f>
        <v>739590.15999999992</v>
      </c>
      <c r="E62" s="66">
        <f>+'2015-16'!C94</f>
        <v>1111976.73</v>
      </c>
      <c r="F62" s="66">
        <f>+'2015-16'!D94</f>
        <v>1555808.13</v>
      </c>
      <c r="G62" s="66">
        <f>+'2015-16'!E94</f>
        <v>1859130.9000000001</v>
      </c>
      <c r="H62" s="66">
        <f>+'2015-16'!F94</f>
        <v>1313426.57</v>
      </c>
      <c r="I62" s="66">
        <f>+'2015-16'!G94</f>
        <v>1345104.72</v>
      </c>
      <c r="J62" s="66">
        <f>+'2015-16'!H94</f>
        <v>1199463.6299999999</v>
      </c>
      <c r="K62" s="66">
        <f>+'2015-16'!I94</f>
        <v>1650056.3299999998</v>
      </c>
      <c r="L62" s="66">
        <f>+'2015-16'!J94</f>
        <v>1834925.21</v>
      </c>
      <c r="M62" s="66">
        <f>+'2015-16'!K94</f>
        <v>1573719.4200000002</v>
      </c>
      <c r="N62" s="66">
        <f>+'2015-16'!L94</f>
        <v>1463485.0899999999</v>
      </c>
      <c r="O62" s="66">
        <f>+'2015-16'!M94</f>
        <v>672037.97</v>
      </c>
      <c r="P62" s="66">
        <f>+'2015-16'!N94</f>
        <v>16318724.859999999</v>
      </c>
    </row>
    <row r="63" spans="1:16" x14ac:dyDescent="0.25">
      <c r="B63" s="113"/>
      <c r="C63" s="68" t="s">
        <v>129</v>
      </c>
      <c r="D63" s="86">
        <f>+D62/$P62</f>
        <v>4.5321565645907946E-2</v>
      </c>
      <c r="E63" s="86">
        <f t="shared" ref="E63:P63" si="30">+E62/$P62</f>
        <v>6.8141153156252188E-2</v>
      </c>
      <c r="F63" s="86">
        <f t="shared" si="30"/>
        <v>9.5338829678632137E-2</v>
      </c>
      <c r="G63" s="86">
        <f t="shared" si="30"/>
        <v>0.11392623602332126</v>
      </c>
      <c r="H63" s="86">
        <f t="shared" si="30"/>
        <v>8.0485857888286022E-2</v>
      </c>
      <c r="I63" s="86">
        <f t="shared" si="30"/>
        <v>8.2427072675088905E-2</v>
      </c>
      <c r="J63" s="86">
        <f t="shared" si="30"/>
        <v>7.3502288952741121E-2</v>
      </c>
      <c r="K63" s="86">
        <f t="shared" si="30"/>
        <v>0.10111429319116542</v>
      </c>
      <c r="L63" s="86">
        <f t="shared" si="30"/>
        <v>0.11244292833796819</v>
      </c>
      <c r="M63" s="86">
        <f t="shared" si="30"/>
        <v>9.6436420952071875E-2</v>
      </c>
      <c r="N63" s="86">
        <f t="shared" si="30"/>
        <v>8.9681338619002848E-2</v>
      </c>
      <c r="O63" s="86">
        <f t="shared" si="30"/>
        <v>4.11820148795621E-2</v>
      </c>
      <c r="P63" s="86">
        <f t="shared" si="30"/>
        <v>1</v>
      </c>
    </row>
    <row r="64" spans="1:16" x14ac:dyDescent="0.25">
      <c r="B64" s="112" t="s">
        <v>149</v>
      </c>
      <c r="C64" s="65" t="s">
        <v>67</v>
      </c>
      <c r="D64" s="66">
        <f>+'2016-17 ACT'!B66</f>
        <v>1084955.81</v>
      </c>
      <c r="E64" s="66">
        <f>+'2016-17 ACT'!C66</f>
        <v>992316.17999999993</v>
      </c>
      <c r="F64" s="66">
        <f>+'2016-17 ACT'!D66</f>
        <v>1471999.0299999998</v>
      </c>
      <c r="G64" s="66" t="str">
        <f>+'2016-17 ACT'!E66</f>
        <v xml:space="preserve"> </v>
      </c>
      <c r="H64" s="66">
        <f>+'2016-17 ACT'!F66</f>
        <v>0</v>
      </c>
      <c r="I64" s="66">
        <f>+'2016-17 ACT'!G66</f>
        <v>0</v>
      </c>
      <c r="J64" s="66">
        <f>+'2016-17 ACT'!H66</f>
        <v>0</v>
      </c>
      <c r="K64" s="66">
        <f>+'2016-17 ACT'!I66</f>
        <v>0</v>
      </c>
      <c r="L64" s="66">
        <f>+'2016-17 ACT'!J66</f>
        <v>0</v>
      </c>
      <c r="M64" s="66">
        <f>+'2016-17 ACT'!K66</f>
        <v>0</v>
      </c>
      <c r="N64" s="66">
        <f>+'2016-17 ACT'!L66</f>
        <v>0</v>
      </c>
      <c r="O64" s="66">
        <f>+'2016-17 ACT'!M66</f>
        <v>0</v>
      </c>
      <c r="P64" s="66">
        <f>+'2016-17 ACT'!N66</f>
        <v>3977795.8200000003</v>
      </c>
    </row>
    <row r="65" spans="1:16" ht="15.75" thickBot="1" x14ac:dyDescent="0.3">
      <c r="B65" s="116"/>
      <c r="C65" s="68" t="s">
        <v>129</v>
      </c>
      <c r="D65" s="86">
        <f>IFERROR(D64/$P64," - ")</f>
        <v>0.27275301676997588</v>
      </c>
      <c r="E65" s="86">
        <f t="shared" ref="E65:P65" si="31">IFERROR(E64/$P64," - ")</f>
        <v>0.24946382994590202</v>
      </c>
      <c r="F65" s="86">
        <f t="shared" si="31"/>
        <v>0.37005394359331389</v>
      </c>
      <c r="G65" s="86" t="str">
        <f t="shared" si="31"/>
        <v xml:space="preserve"> - </v>
      </c>
      <c r="H65" s="86">
        <f t="shared" si="31"/>
        <v>0</v>
      </c>
      <c r="I65" s="86">
        <f t="shared" si="31"/>
        <v>0</v>
      </c>
      <c r="J65" s="86">
        <f t="shared" si="31"/>
        <v>0</v>
      </c>
      <c r="K65" s="86">
        <f t="shared" si="31"/>
        <v>0</v>
      </c>
      <c r="L65" s="86">
        <f t="shared" si="31"/>
        <v>0</v>
      </c>
      <c r="M65" s="86">
        <f t="shared" si="31"/>
        <v>0</v>
      </c>
      <c r="N65" s="86">
        <f t="shared" si="31"/>
        <v>0</v>
      </c>
      <c r="O65" s="86">
        <f t="shared" si="31"/>
        <v>0</v>
      </c>
      <c r="P65" s="86">
        <f t="shared" si="31"/>
        <v>1</v>
      </c>
    </row>
    <row r="66" spans="1:16" x14ac:dyDescent="0.25">
      <c r="B66" s="114" t="s">
        <v>69</v>
      </c>
      <c r="C66" s="91" t="s">
        <v>67</v>
      </c>
      <c r="D66" s="92">
        <f>+'2016-17'!B66</f>
        <v>1402084.5804420207</v>
      </c>
      <c r="E66" s="92">
        <f>+'2016-17'!C66</f>
        <v>1402084.5804420207</v>
      </c>
      <c r="F66" s="92">
        <f>+'2016-17'!D66</f>
        <v>1402084.5804420207</v>
      </c>
      <c r="G66" s="92">
        <f>+'2016-17'!E66</f>
        <v>1402084.5804420207</v>
      </c>
      <c r="H66" s="92">
        <f>+'2016-17'!F66</f>
        <v>1402084.5804420207</v>
      </c>
      <c r="I66" s="92">
        <f>+'2016-17'!G66</f>
        <v>1402084.5804420207</v>
      </c>
      <c r="J66" s="92">
        <f>+'2016-17'!H66</f>
        <v>1402084.5804420207</v>
      </c>
      <c r="K66" s="92">
        <f>+'2016-17'!I66</f>
        <v>1402084.5804420207</v>
      </c>
      <c r="L66" s="92">
        <f>+'2016-17'!J66</f>
        <v>1402084.5804420207</v>
      </c>
      <c r="M66" s="92">
        <f>+'2016-17'!K66</f>
        <v>1402084.5804420207</v>
      </c>
      <c r="N66" s="92">
        <f>+'2016-17'!L66</f>
        <v>1402084.5804420207</v>
      </c>
      <c r="O66" s="92">
        <f>+'2016-17'!M66</f>
        <v>1402084.5804420207</v>
      </c>
      <c r="P66" s="92">
        <f>+'2016-17'!N66</f>
        <v>16825014.965304248</v>
      </c>
    </row>
    <row r="67" spans="1:16" ht="15.75" thickBot="1" x14ac:dyDescent="0.3">
      <c r="B67" s="115"/>
      <c r="C67" s="94" t="s">
        <v>129</v>
      </c>
      <c r="D67" s="109">
        <f>+D66/$P66</f>
        <v>8.3333333333333329E-2</v>
      </c>
      <c r="E67" s="109">
        <f t="shared" ref="E67:P67" si="32">+E66/$P66</f>
        <v>8.3333333333333329E-2</v>
      </c>
      <c r="F67" s="109">
        <f t="shared" si="32"/>
        <v>8.3333333333333329E-2</v>
      </c>
      <c r="G67" s="109">
        <f t="shared" si="32"/>
        <v>8.3333333333333329E-2</v>
      </c>
      <c r="H67" s="109">
        <f t="shared" si="32"/>
        <v>8.3333333333333329E-2</v>
      </c>
      <c r="I67" s="109">
        <f t="shared" si="32"/>
        <v>8.3333333333333329E-2</v>
      </c>
      <c r="J67" s="109">
        <f t="shared" si="32"/>
        <v>8.3333333333333329E-2</v>
      </c>
      <c r="K67" s="109">
        <f t="shared" si="32"/>
        <v>8.3333333333333329E-2</v>
      </c>
      <c r="L67" s="109">
        <f t="shared" si="32"/>
        <v>8.3333333333333329E-2</v>
      </c>
      <c r="M67" s="109">
        <f t="shared" si="32"/>
        <v>8.3333333333333329E-2</v>
      </c>
      <c r="N67" s="109">
        <f t="shared" si="32"/>
        <v>8.3333333333333329E-2</v>
      </c>
      <c r="O67" s="109">
        <f t="shared" si="32"/>
        <v>8.3333333333333329E-2</v>
      </c>
      <c r="P67" s="110">
        <f t="shared" si="32"/>
        <v>1</v>
      </c>
    </row>
    <row r="68" spans="1:16" x14ac:dyDescent="0.25">
      <c r="C68" s="61" t="s">
        <v>145</v>
      </c>
      <c r="D68" s="3">
        <f>+(+D56+D58+D60+D62)/4</f>
        <v>1105827.5274999999</v>
      </c>
      <c r="E68" s="3">
        <f t="shared" ref="E68:P68" si="33">+(+E56+E58+E60+E62)/4</f>
        <v>913912.89749999996</v>
      </c>
      <c r="F68" s="3">
        <f t="shared" si="33"/>
        <v>1306167.0125</v>
      </c>
      <c r="G68" s="3">
        <f t="shared" si="33"/>
        <v>1577571.0000000002</v>
      </c>
      <c r="H68" s="3">
        <f t="shared" si="33"/>
        <v>1420846.6950000003</v>
      </c>
      <c r="I68" s="3">
        <f t="shared" si="33"/>
        <v>1249108.835</v>
      </c>
      <c r="J68" s="3">
        <f t="shared" si="33"/>
        <v>1231079.0625</v>
      </c>
      <c r="K68" s="3">
        <f t="shared" si="33"/>
        <v>1344223.3125</v>
      </c>
      <c r="L68" s="3">
        <f t="shared" si="33"/>
        <v>1368198.34</v>
      </c>
      <c r="M68" s="3">
        <f t="shared" si="33"/>
        <v>1648377.6974999998</v>
      </c>
      <c r="N68" s="3">
        <f t="shared" si="33"/>
        <v>1288460.3274999999</v>
      </c>
      <c r="O68" s="3">
        <f t="shared" si="33"/>
        <v>631262.91000000015</v>
      </c>
      <c r="P68" s="3">
        <f t="shared" si="33"/>
        <v>15085035.6175</v>
      </c>
    </row>
    <row r="69" spans="1:16" x14ac:dyDescent="0.25">
      <c r="C69" s="61" t="s">
        <v>141</v>
      </c>
      <c r="D69" s="87">
        <f>+D68/$P68</f>
        <v>7.3306258966809493E-2</v>
      </c>
      <c r="E69" s="87">
        <f t="shared" ref="E69:P69" si="34">+E68/$P68</f>
        <v>6.0584072896704248E-2</v>
      </c>
      <c r="F69" s="87">
        <f t="shared" si="34"/>
        <v>8.6586935929055989E-2</v>
      </c>
      <c r="G69" s="87">
        <f t="shared" si="34"/>
        <v>0.10457853995186302</v>
      </c>
      <c r="H69" s="87">
        <f t="shared" si="34"/>
        <v>9.418915082651115E-2</v>
      </c>
      <c r="I69" s="87">
        <f t="shared" si="34"/>
        <v>8.280450021284147E-2</v>
      </c>
      <c r="J69" s="87">
        <f t="shared" si="34"/>
        <v>8.1609291069345405E-2</v>
      </c>
      <c r="K69" s="87">
        <f t="shared" si="34"/>
        <v>8.9109720824296884E-2</v>
      </c>
      <c r="L69" s="87">
        <f t="shared" si="34"/>
        <v>9.069904604088351E-2</v>
      </c>
      <c r="M69" s="87">
        <f t="shared" si="34"/>
        <v>0.10927237689699143</v>
      </c>
      <c r="N69" s="87">
        <f t="shared" si="34"/>
        <v>8.5413144534128238E-2</v>
      </c>
      <c r="O69" s="87">
        <f t="shared" si="34"/>
        <v>4.1846961850569207E-2</v>
      </c>
      <c r="P69" s="87">
        <f t="shared" si="34"/>
        <v>1</v>
      </c>
    </row>
    <row r="70" spans="1:16" x14ac:dyDescent="0.25">
      <c r="C70" s="61" t="s">
        <v>147</v>
      </c>
      <c r="D70" s="78">
        <f t="shared" ref="D70:P70" si="35">IFERROR((D62/D56)^(1/(4-1))-1,"N/A")</f>
        <v>-0.18410235237570849</v>
      </c>
      <c r="E70" s="78">
        <f t="shared" si="35"/>
        <v>0.16784929804487847</v>
      </c>
      <c r="F70" s="78">
        <f t="shared" si="35"/>
        <v>2.6005404654156683E-2</v>
      </c>
      <c r="G70" s="78">
        <f t="shared" si="35"/>
        <v>3.123337050050834E-2</v>
      </c>
      <c r="H70" s="78">
        <f t="shared" si="35"/>
        <v>-9.8611596476270602E-2</v>
      </c>
      <c r="I70" s="78">
        <f t="shared" si="35"/>
        <v>-8.3688326004723534E-2</v>
      </c>
      <c r="J70" s="78">
        <f t="shared" si="35"/>
        <v>-4.7080366931171791E-2</v>
      </c>
      <c r="K70" s="78">
        <f t="shared" si="35"/>
        <v>0.10221132863225346</v>
      </c>
      <c r="L70" s="78">
        <f t="shared" si="35"/>
        <v>0.24576372247248801</v>
      </c>
      <c r="M70" s="78">
        <f t="shared" si="35"/>
        <v>7.6172163989242092E-2</v>
      </c>
      <c r="N70" s="78">
        <f t="shared" si="35"/>
        <v>1.3113178330500741E-2</v>
      </c>
      <c r="O70" s="78">
        <f t="shared" si="35"/>
        <v>6.1062049782246941E-2</v>
      </c>
      <c r="P70" s="78">
        <f t="shared" si="35"/>
        <v>1.6488010990087787E-2</v>
      </c>
    </row>
    <row r="71" spans="1:16" x14ac:dyDescent="0.25">
      <c r="A71" s="111" t="s">
        <v>150</v>
      </c>
    </row>
    <row r="72" spans="1:16" x14ac:dyDescent="0.25">
      <c r="A72" s="111" t="s">
        <v>148</v>
      </c>
    </row>
  </sheetData>
  <mergeCells count="24">
    <mergeCell ref="B56:B57"/>
    <mergeCell ref="B58:B59"/>
    <mergeCell ref="B60:B61"/>
    <mergeCell ref="B62:B63"/>
    <mergeCell ref="B64:B65"/>
    <mergeCell ref="B66:B67"/>
    <mergeCell ref="B39:B40"/>
    <mergeCell ref="B41:B42"/>
    <mergeCell ref="B43:B44"/>
    <mergeCell ref="B45:B46"/>
    <mergeCell ref="B47:B48"/>
    <mergeCell ref="B49:B50"/>
    <mergeCell ref="B22:B23"/>
    <mergeCell ref="B24:B25"/>
    <mergeCell ref="B26:B27"/>
    <mergeCell ref="B28:B29"/>
    <mergeCell ref="B30:B31"/>
    <mergeCell ref="B32:B33"/>
    <mergeCell ref="B5:B6"/>
    <mergeCell ref="B7:B8"/>
    <mergeCell ref="B9:B10"/>
    <mergeCell ref="B11:B12"/>
    <mergeCell ref="B13:B14"/>
    <mergeCell ref="B15:B16"/>
  </mergeCells>
  <pageMargins left="0.7" right="0.7" top="0.75" bottom="0.75" header="0.3" footer="0.3"/>
  <pageSetup paperSize="17" scale="6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71"/>
  <sheetViews>
    <sheetView topLeftCell="A7" workbookViewId="0">
      <selection activeCell="A48" sqref="A48"/>
    </sheetView>
  </sheetViews>
  <sheetFormatPr defaultRowHeight="15" x14ac:dyDescent="0.25"/>
  <cols>
    <col min="1" max="1" width="37" customWidth="1"/>
    <col min="2" max="2" width="14.85546875" customWidth="1"/>
    <col min="3" max="3" width="39.85546875" customWidth="1"/>
    <col min="4" max="4" width="13.28515625" bestFit="1" customWidth="1"/>
    <col min="5" max="5" width="11.5703125" bestFit="1" customWidth="1"/>
    <col min="6" max="7" width="13.28515625" bestFit="1" customWidth="1"/>
    <col min="8" max="11" width="11.5703125" bestFit="1" customWidth="1"/>
    <col min="12" max="12" width="13.28515625" bestFit="1" customWidth="1"/>
    <col min="13" max="13" width="11.5703125" bestFit="1" customWidth="1"/>
    <col min="14" max="14" width="13.28515625" bestFit="1" customWidth="1"/>
    <col min="15" max="15" width="14" bestFit="1" customWidth="1"/>
    <col min="16" max="16" width="13.28515625" bestFit="1" customWidth="1"/>
    <col min="17" max="17" width="2.85546875" customWidth="1"/>
  </cols>
  <sheetData>
    <row r="1" spans="1:16" s="70" customFormat="1" ht="37.5" customHeight="1" x14ac:dyDescent="0.4">
      <c r="A1" s="69" t="s">
        <v>64</v>
      </c>
    </row>
    <row r="3" spans="1:16" ht="18.75" x14ac:dyDescent="0.3">
      <c r="A3" s="63" t="s">
        <v>66</v>
      </c>
      <c r="B3" s="5" t="s">
        <v>65</v>
      </c>
      <c r="C3" s="5"/>
      <c r="D3" s="71" t="s">
        <v>42</v>
      </c>
      <c r="E3" s="71" t="s">
        <v>43</v>
      </c>
      <c r="F3" s="71" t="s">
        <v>44</v>
      </c>
      <c r="G3" s="71" t="s">
        <v>45</v>
      </c>
      <c r="H3" s="71" t="s">
        <v>46</v>
      </c>
      <c r="I3" s="71" t="s">
        <v>47</v>
      </c>
      <c r="J3" s="71" t="s">
        <v>48</v>
      </c>
      <c r="K3" s="71" t="s">
        <v>49</v>
      </c>
      <c r="L3" s="71" t="s">
        <v>50</v>
      </c>
      <c r="M3" s="71" t="s">
        <v>51</v>
      </c>
      <c r="N3" s="71" t="s">
        <v>52</v>
      </c>
      <c r="O3" s="71" t="s">
        <v>139</v>
      </c>
      <c r="P3" s="72" t="s">
        <v>4</v>
      </c>
    </row>
    <row r="4" spans="1:16" x14ac:dyDescent="0.25">
      <c r="B4" s="112" t="s">
        <v>8</v>
      </c>
      <c r="C4" s="65" t="s">
        <v>67</v>
      </c>
      <c r="D4" s="66">
        <f>+'2012-13'!B37</f>
        <v>1952469</v>
      </c>
      <c r="E4" s="66">
        <f>+'2012-13'!C37</f>
        <v>151189.15</v>
      </c>
      <c r="F4" s="66">
        <f>+'2012-13'!D37</f>
        <v>1103788.8500000001</v>
      </c>
      <c r="G4" s="66">
        <f>+'2012-13'!E37</f>
        <v>703369.85</v>
      </c>
      <c r="H4" s="66">
        <f>+'2012-13'!F37</f>
        <v>475569.4</v>
      </c>
      <c r="I4" s="66">
        <f>+'2012-13'!G37</f>
        <v>346959.7</v>
      </c>
      <c r="J4" s="66">
        <f>+'2012-13'!H37</f>
        <v>548868.80000000005</v>
      </c>
      <c r="K4" s="66">
        <f>+'2012-13'!I37</f>
        <v>311729.2</v>
      </c>
      <c r="L4" s="66">
        <f>+'2012-13'!J37</f>
        <v>214013.8</v>
      </c>
      <c r="M4" s="66">
        <f>+'2012-13'!K37</f>
        <v>346340.95</v>
      </c>
      <c r="N4" s="66">
        <f>+'2012-13'!L37</f>
        <v>1004616.4</v>
      </c>
      <c r="O4" s="66">
        <f>+'2012-13'!M37</f>
        <v>-852438.55</v>
      </c>
      <c r="P4" s="67">
        <f>+'2012-13'!N37</f>
        <v>6306476.5499999998</v>
      </c>
    </row>
    <row r="5" spans="1:16" x14ac:dyDescent="0.25">
      <c r="B5" s="113"/>
      <c r="C5" s="68" t="s">
        <v>68</v>
      </c>
      <c r="D5" s="73">
        <f>+D4/$P$4</f>
        <v>0.30959744074526052</v>
      </c>
      <c r="E5" s="73">
        <f t="shared" ref="E5:P5" si="0">+E4/$P$4</f>
        <v>2.3973632312959285E-2</v>
      </c>
      <c r="F5" s="73">
        <f t="shared" si="0"/>
        <v>0.17502464985777202</v>
      </c>
      <c r="G5" s="73">
        <f t="shared" si="0"/>
        <v>0.11153135105211801</v>
      </c>
      <c r="H5" s="73">
        <f t="shared" si="0"/>
        <v>7.5409683399203328E-2</v>
      </c>
      <c r="I5" s="73">
        <f t="shared" si="0"/>
        <v>5.5016410074497146E-2</v>
      </c>
      <c r="J5" s="73">
        <f t="shared" si="0"/>
        <v>8.7032560201940348E-2</v>
      </c>
      <c r="K5" s="73">
        <f t="shared" si="0"/>
        <v>4.9430010169466188E-2</v>
      </c>
      <c r="L5" s="73">
        <f t="shared" si="0"/>
        <v>3.3935557882951294E-2</v>
      </c>
      <c r="M5" s="73">
        <f t="shared" si="0"/>
        <v>5.4918296651717512E-2</v>
      </c>
      <c r="N5" s="73">
        <f t="shared" si="0"/>
        <v>0.15929915730837055</v>
      </c>
      <c r="O5" s="73">
        <f t="shared" si="0"/>
        <v>-0.13516874965625617</v>
      </c>
      <c r="P5" s="74">
        <f t="shared" si="0"/>
        <v>1</v>
      </c>
    </row>
    <row r="6" spans="1:16" x14ac:dyDescent="0.25">
      <c r="B6" s="112" t="s">
        <v>9</v>
      </c>
      <c r="C6" s="65" t="s">
        <v>67</v>
      </c>
      <c r="D6" s="66">
        <f>+'2013-14'!B37</f>
        <v>1369802.2</v>
      </c>
      <c r="E6" s="66">
        <f>+'2013-14'!C37</f>
        <v>521394.55</v>
      </c>
      <c r="F6" s="66">
        <f>+'2013-14'!D37</f>
        <v>536278.4</v>
      </c>
      <c r="G6" s="66">
        <f>+'2013-14'!E37</f>
        <v>305576.59999999998</v>
      </c>
      <c r="H6" s="66">
        <f>+'2013-14'!F37</f>
        <v>242621.1</v>
      </c>
      <c r="I6" s="66">
        <f>+'2013-14'!G37</f>
        <v>113862.45</v>
      </c>
      <c r="J6" s="66">
        <f>+'2013-14'!H37</f>
        <v>439045.10000000003</v>
      </c>
      <c r="K6" s="66">
        <f>+'2013-14'!I37</f>
        <v>422226</v>
      </c>
      <c r="L6" s="66">
        <f>+'2013-14'!J37</f>
        <v>426903.8</v>
      </c>
      <c r="M6" s="66">
        <f>+'2013-14'!K37</f>
        <v>183114.05</v>
      </c>
      <c r="N6" s="66">
        <f>+'2013-14'!L37</f>
        <v>895798.25</v>
      </c>
      <c r="O6" s="66">
        <f>+'2013-14'!M37</f>
        <v>-836698.95</v>
      </c>
      <c r="P6" s="67">
        <f>+'2013-14'!N37</f>
        <v>4619923.55</v>
      </c>
    </row>
    <row r="7" spans="1:16" x14ac:dyDescent="0.25">
      <c r="B7" s="113"/>
      <c r="C7" s="68" t="s">
        <v>68</v>
      </c>
      <c r="D7" s="73">
        <f>+D6/$P$6</f>
        <v>0.2964988890346465</v>
      </c>
      <c r="E7" s="73">
        <f t="shared" ref="E7:P7" si="1">+E6/$P$6</f>
        <v>0.1128578307318527</v>
      </c>
      <c r="F7" s="73">
        <f t="shared" si="1"/>
        <v>0.11607949659686469</v>
      </c>
      <c r="G7" s="73">
        <f t="shared" si="1"/>
        <v>6.614321572485761E-2</v>
      </c>
      <c r="H7" s="73">
        <f t="shared" si="1"/>
        <v>5.2516258629431219E-2</v>
      </c>
      <c r="I7" s="73">
        <f t="shared" si="1"/>
        <v>2.4645959780005451E-2</v>
      </c>
      <c r="J7" s="73">
        <f t="shared" si="1"/>
        <v>9.5032979495948591E-2</v>
      </c>
      <c r="K7" s="73">
        <f t="shared" si="1"/>
        <v>9.1392421417882563E-2</v>
      </c>
      <c r="L7" s="73">
        <f t="shared" si="1"/>
        <v>9.2404948995313999E-2</v>
      </c>
      <c r="M7" s="73">
        <f t="shared" si="1"/>
        <v>3.963573163456352E-2</v>
      </c>
      <c r="N7" s="73">
        <f t="shared" si="1"/>
        <v>0.19389893367391328</v>
      </c>
      <c r="O7" s="73">
        <f t="shared" si="1"/>
        <v>-0.18110666571528006</v>
      </c>
      <c r="P7" s="74">
        <f t="shared" si="1"/>
        <v>1</v>
      </c>
    </row>
    <row r="8" spans="1:16" x14ac:dyDescent="0.25">
      <c r="B8" s="112" t="s">
        <v>10</v>
      </c>
      <c r="C8" s="65" t="s">
        <v>67</v>
      </c>
      <c r="D8" s="66">
        <f>+'2014-15'!B37</f>
        <v>1681286.8</v>
      </c>
      <c r="E8" s="66">
        <f>+'2014-15'!C37</f>
        <v>372333.35</v>
      </c>
      <c r="F8" s="66">
        <f>+'2014-15'!D37</f>
        <v>831684.7</v>
      </c>
      <c r="G8" s="66">
        <f>+'2014-15'!E37</f>
        <v>421392.65</v>
      </c>
      <c r="H8" s="66">
        <f>+'2014-15'!F37</f>
        <v>315858.59999999998</v>
      </c>
      <c r="I8" s="66">
        <f>+'2014-15'!G37</f>
        <v>140363.1</v>
      </c>
      <c r="J8" s="66">
        <f>+'2014-15'!H37</f>
        <v>549669.6</v>
      </c>
      <c r="K8" s="66">
        <f>+'2014-15'!I37</f>
        <v>301281.7</v>
      </c>
      <c r="L8" s="66">
        <f>+'2014-15'!J37</f>
        <v>170817.7</v>
      </c>
      <c r="M8" s="66">
        <f>+'2014-15'!K37</f>
        <v>153019.6</v>
      </c>
      <c r="N8" s="66">
        <f>+'2014-15'!L37</f>
        <v>6153.7999999999993</v>
      </c>
      <c r="O8" s="66">
        <f>+'2014-15'!M37</f>
        <v>28645.7</v>
      </c>
      <c r="P8" s="67">
        <f>+'2014-15'!N37</f>
        <v>4972507.3</v>
      </c>
    </row>
    <row r="9" spans="1:16" x14ac:dyDescent="0.25">
      <c r="B9" s="113"/>
      <c r="C9" s="68" t="s">
        <v>68</v>
      </c>
      <c r="D9" s="75">
        <f>+D8/$P$8</f>
        <v>0.33811650713916502</v>
      </c>
      <c r="E9" s="75">
        <f t="shared" ref="E9:P9" si="2">+E8/$P$8</f>
        <v>7.4878391832627372E-2</v>
      </c>
      <c r="F9" s="75">
        <f t="shared" si="2"/>
        <v>0.16725660714464913</v>
      </c>
      <c r="G9" s="75">
        <f t="shared" si="2"/>
        <v>8.4744501028686275E-2</v>
      </c>
      <c r="H9" s="75">
        <f t="shared" si="2"/>
        <v>6.3520992719306821E-2</v>
      </c>
      <c r="I9" s="75">
        <f t="shared" si="2"/>
        <v>2.8227831862609836E-2</v>
      </c>
      <c r="J9" s="75">
        <f t="shared" si="2"/>
        <v>0.11054173816899172</v>
      </c>
      <c r="K9" s="75">
        <f t="shared" si="2"/>
        <v>6.0589493754991577E-2</v>
      </c>
      <c r="L9" s="75">
        <f t="shared" si="2"/>
        <v>3.4352428200557901E-2</v>
      </c>
      <c r="M9" s="75">
        <f t="shared" si="2"/>
        <v>3.0773127271225928E-2</v>
      </c>
      <c r="N9" s="75">
        <f t="shared" si="2"/>
        <v>1.2375647995529337E-3</v>
      </c>
      <c r="O9" s="75">
        <f t="shared" si="2"/>
        <v>5.7608160776355223E-3</v>
      </c>
      <c r="P9" s="76">
        <f t="shared" si="2"/>
        <v>1</v>
      </c>
    </row>
    <row r="10" spans="1:16" x14ac:dyDescent="0.25">
      <c r="B10" s="112" t="s">
        <v>11</v>
      </c>
      <c r="C10" s="65" t="s">
        <v>67</v>
      </c>
      <c r="D10" s="66">
        <f>+'2015-16'!B65</f>
        <v>-225</v>
      </c>
      <c r="E10" s="66">
        <f>+'2015-16'!C65</f>
        <v>-250</v>
      </c>
      <c r="F10" s="66">
        <f>+'2015-16'!D65</f>
        <v>863440.75</v>
      </c>
      <c r="G10" s="66">
        <f>+'2015-16'!E65</f>
        <v>1248713.8999999999</v>
      </c>
      <c r="H10" s="66">
        <f>+'2015-16'!F65</f>
        <v>462807.2</v>
      </c>
      <c r="I10" s="66">
        <f>+'2015-16'!G65</f>
        <v>232058.05</v>
      </c>
      <c r="J10" s="66">
        <f>+'2015-16'!H65</f>
        <v>392453.8</v>
      </c>
      <c r="K10" s="66">
        <f>+'2015-16'!I65</f>
        <v>-268</v>
      </c>
      <c r="L10" s="66">
        <f>+'2015-16'!J65</f>
        <v>1858221.4000000001</v>
      </c>
      <c r="M10" s="66">
        <f>+'2015-16'!K65</f>
        <v>328031.09999999998</v>
      </c>
      <c r="N10" s="66">
        <f>+'2015-16'!L65</f>
        <v>129685.5</v>
      </c>
      <c r="O10" s="66">
        <f>+'2015-16'!M65</f>
        <v>15677</v>
      </c>
      <c r="P10" s="67">
        <f>+'2015-16'!N65</f>
        <v>5530345.7000000002</v>
      </c>
    </row>
    <row r="11" spans="1:16" x14ac:dyDescent="0.25">
      <c r="B11" s="116"/>
      <c r="C11" s="88" t="s">
        <v>68</v>
      </c>
      <c r="D11" s="89">
        <f>+D10/$P$10</f>
        <v>-4.0684617599944973E-5</v>
      </c>
      <c r="E11" s="89">
        <f t="shared" ref="E11:P11" si="3">+E10/$P$10</f>
        <v>-4.5205130666605525E-5</v>
      </c>
      <c r="F11" s="89">
        <f t="shared" si="3"/>
        <v>0.15612780770648749</v>
      </c>
      <c r="G11" s="89">
        <f t="shared" si="3"/>
        <v>0.22579310005882633</v>
      </c>
      <c r="H11" s="89">
        <f t="shared" si="3"/>
        <v>8.3685039797783342E-2</v>
      </c>
      <c r="I11" s="89">
        <f t="shared" si="3"/>
        <v>4.1960857889950708E-2</v>
      </c>
      <c r="J11" s="89">
        <f t="shared" si="3"/>
        <v>7.0963701238423479E-2</v>
      </c>
      <c r="K11" s="89">
        <f t="shared" si="3"/>
        <v>-4.8459900074601119E-5</v>
      </c>
      <c r="L11" s="89">
        <f t="shared" si="3"/>
        <v>0.33600456477793061</v>
      </c>
      <c r="M11" s="89">
        <f t="shared" si="3"/>
        <v>5.9314754952841366E-2</v>
      </c>
      <c r="N11" s="89">
        <f t="shared" si="3"/>
        <v>2.3449799892256283E-2</v>
      </c>
      <c r="O11" s="89">
        <f t="shared" si="3"/>
        <v>2.8347233338414991E-3</v>
      </c>
      <c r="P11" s="90">
        <f t="shared" si="3"/>
        <v>1</v>
      </c>
    </row>
    <row r="12" spans="1:16" x14ac:dyDescent="0.25">
      <c r="B12" s="112" t="s">
        <v>149</v>
      </c>
      <c r="C12" s="65" t="s">
        <v>67</v>
      </c>
      <c r="D12" s="66">
        <f>+'2016-17 ACT'!B37</f>
        <v>-221</v>
      </c>
      <c r="E12" s="66">
        <f>+'2016-17 ACT'!C37</f>
        <v>513747.45</v>
      </c>
      <c r="F12" s="66">
        <f>+'2016-17 ACT'!D37</f>
        <v>538518.4</v>
      </c>
      <c r="G12" s="66">
        <f>+'2016-17 ACT'!E37</f>
        <v>0</v>
      </c>
      <c r="H12" s="66">
        <f>+'2016-17 ACT'!F37</f>
        <v>0</v>
      </c>
      <c r="I12" s="66">
        <f>+'2016-17 ACT'!G37</f>
        <v>0</v>
      </c>
      <c r="J12" s="66">
        <f>+'2016-17 ACT'!H37</f>
        <v>0</v>
      </c>
      <c r="K12" s="66">
        <f>+'2016-17 ACT'!I37</f>
        <v>0</v>
      </c>
      <c r="L12" s="66">
        <f>+'2016-17 ACT'!J37</f>
        <v>0</v>
      </c>
      <c r="M12" s="66">
        <f>+'2016-17 ACT'!K37</f>
        <v>0</v>
      </c>
      <c r="N12" s="66">
        <f>+'2016-17 ACT'!L37</f>
        <v>0</v>
      </c>
      <c r="O12" s="66">
        <f>+'2016-17 ACT'!M37</f>
        <v>0</v>
      </c>
      <c r="P12" s="66">
        <f>+'2016-17 ACT'!N37</f>
        <v>1052044.8500000001</v>
      </c>
    </row>
    <row r="13" spans="1:16" ht="15.75" thickBot="1" x14ac:dyDescent="0.3">
      <c r="B13" s="116"/>
      <c r="C13" s="88" t="s">
        <v>68</v>
      </c>
      <c r="D13" s="89">
        <f>+D12/$P$12</f>
        <v>-2.1006708982036269E-4</v>
      </c>
      <c r="E13" s="89">
        <f t="shared" ref="E13:P13" si="4">+E12/$P$12</f>
        <v>0.48833227024494247</v>
      </c>
      <c r="F13" s="89">
        <f t="shared" si="4"/>
        <v>0.51187779684487789</v>
      </c>
      <c r="G13" s="89">
        <f t="shared" si="4"/>
        <v>0</v>
      </c>
      <c r="H13" s="89">
        <f t="shared" si="4"/>
        <v>0</v>
      </c>
      <c r="I13" s="89">
        <f t="shared" si="4"/>
        <v>0</v>
      </c>
      <c r="J13" s="89">
        <f t="shared" si="4"/>
        <v>0</v>
      </c>
      <c r="K13" s="89">
        <f t="shared" si="4"/>
        <v>0</v>
      </c>
      <c r="L13" s="89">
        <f t="shared" si="4"/>
        <v>0</v>
      </c>
      <c r="M13" s="89">
        <f t="shared" si="4"/>
        <v>0</v>
      </c>
      <c r="N13" s="89">
        <f t="shared" si="4"/>
        <v>0</v>
      </c>
      <c r="O13" s="89">
        <f t="shared" si="4"/>
        <v>0</v>
      </c>
      <c r="P13" s="89">
        <f t="shared" si="4"/>
        <v>1</v>
      </c>
    </row>
    <row r="14" spans="1:16" x14ac:dyDescent="0.25">
      <c r="B14" s="114" t="s">
        <v>69</v>
      </c>
      <c r="C14" s="91" t="s">
        <v>67</v>
      </c>
      <c r="D14" s="92">
        <f>+'2016-17'!B57</f>
        <v>649070.54166666663</v>
      </c>
      <c r="E14" s="92">
        <f>+'2016-17'!C57</f>
        <v>649070.54166666663</v>
      </c>
      <c r="F14" s="92">
        <f>+'2016-17'!D57</f>
        <v>649070.54166666663</v>
      </c>
      <c r="G14" s="92">
        <f>+'2016-17'!E57</f>
        <v>649070.54166666663</v>
      </c>
      <c r="H14" s="92">
        <f>+'2016-17'!F57</f>
        <v>649070.54166666663</v>
      </c>
      <c r="I14" s="92">
        <f>+'2016-17'!G57</f>
        <v>649070.54166666663</v>
      </c>
      <c r="J14" s="92">
        <f>+'2016-17'!H57</f>
        <v>649070.54166666663</v>
      </c>
      <c r="K14" s="92">
        <f>+'2016-17'!I57</f>
        <v>649070.54166666663</v>
      </c>
      <c r="L14" s="92">
        <f>+'2016-17'!J57</f>
        <v>649070.54166666663</v>
      </c>
      <c r="M14" s="92">
        <f>+'2016-17'!K57</f>
        <v>649070.54166666663</v>
      </c>
      <c r="N14" s="92">
        <f>+'2016-17'!L57</f>
        <v>649070.54166666663</v>
      </c>
      <c r="O14" s="92">
        <f>+'2016-17'!M57</f>
        <v>649070.54166666663</v>
      </c>
      <c r="P14" s="93">
        <f>+'2016-17'!N57</f>
        <v>7788846.5</v>
      </c>
    </row>
    <row r="15" spans="1:16" ht="15.75" thickBot="1" x14ac:dyDescent="0.3">
      <c r="B15" s="115"/>
      <c r="C15" s="94" t="s">
        <v>68</v>
      </c>
      <c r="D15" s="95">
        <f>+D14/$P$14</f>
        <v>8.3333333333333329E-2</v>
      </c>
      <c r="E15" s="95">
        <f t="shared" ref="E15:P15" si="5">+E14/$P$14</f>
        <v>8.3333333333333329E-2</v>
      </c>
      <c r="F15" s="95">
        <f t="shared" si="5"/>
        <v>8.3333333333333329E-2</v>
      </c>
      <c r="G15" s="95">
        <f t="shared" si="5"/>
        <v>8.3333333333333329E-2</v>
      </c>
      <c r="H15" s="95">
        <f t="shared" si="5"/>
        <v>8.3333333333333329E-2</v>
      </c>
      <c r="I15" s="95">
        <f t="shared" si="5"/>
        <v>8.3333333333333329E-2</v>
      </c>
      <c r="J15" s="95">
        <f t="shared" si="5"/>
        <v>8.3333333333333329E-2</v>
      </c>
      <c r="K15" s="95">
        <f t="shared" si="5"/>
        <v>8.3333333333333329E-2</v>
      </c>
      <c r="L15" s="95">
        <f t="shared" si="5"/>
        <v>8.3333333333333329E-2</v>
      </c>
      <c r="M15" s="95">
        <f t="shared" si="5"/>
        <v>8.3333333333333329E-2</v>
      </c>
      <c r="N15" s="95">
        <f t="shared" si="5"/>
        <v>8.3333333333333329E-2</v>
      </c>
      <c r="O15" s="95">
        <f t="shared" si="5"/>
        <v>8.3333333333333329E-2</v>
      </c>
      <c r="P15" s="96">
        <f t="shared" si="5"/>
        <v>1</v>
      </c>
    </row>
    <row r="16" spans="1:16" x14ac:dyDescent="0.25">
      <c r="C16" s="62" t="s">
        <v>140</v>
      </c>
      <c r="D16" s="3">
        <f>+(+D4+D6+D8+D10)/4</f>
        <v>1250833.25</v>
      </c>
      <c r="E16" s="3">
        <f t="shared" ref="E16:P16" si="6">+(+E4+E6+E8+E10)/4</f>
        <v>261166.76249999998</v>
      </c>
      <c r="F16" s="3">
        <f t="shared" si="6"/>
        <v>833798.17500000005</v>
      </c>
      <c r="G16" s="3">
        <f t="shared" si="6"/>
        <v>669763.25</v>
      </c>
      <c r="H16" s="3">
        <f t="shared" si="6"/>
        <v>374214.07500000001</v>
      </c>
      <c r="I16" s="3">
        <f t="shared" si="6"/>
        <v>208310.82500000001</v>
      </c>
      <c r="J16" s="3">
        <f t="shared" si="6"/>
        <v>482509.32500000001</v>
      </c>
      <c r="K16" s="3">
        <f t="shared" si="6"/>
        <v>258742.22499999998</v>
      </c>
      <c r="L16" s="3">
        <f t="shared" si="6"/>
        <v>667489.17500000005</v>
      </c>
      <c r="M16" s="3">
        <f t="shared" si="6"/>
        <v>252626.42499999999</v>
      </c>
      <c r="N16" s="3">
        <f t="shared" si="6"/>
        <v>509063.48749999999</v>
      </c>
      <c r="O16" s="3">
        <f t="shared" si="6"/>
        <v>-411203.7</v>
      </c>
      <c r="P16" s="3">
        <f t="shared" si="6"/>
        <v>5357313.2749999994</v>
      </c>
    </row>
    <row r="17" spans="1:16" x14ac:dyDescent="0.25">
      <c r="C17" s="61" t="s">
        <v>141</v>
      </c>
      <c r="D17" s="77">
        <f>+D16/$P16</f>
        <v>0.23348144597722822</v>
      </c>
      <c r="E17" s="77">
        <f t="shared" ref="E17:P17" si="7">+E16/$P16</f>
        <v>4.8749578210917674E-2</v>
      </c>
      <c r="F17" s="77">
        <f t="shared" si="7"/>
        <v>0.15563737496758581</v>
      </c>
      <c r="G17" s="77">
        <f t="shared" si="7"/>
        <v>0.1250184963282738</v>
      </c>
      <c r="H17" s="77">
        <f t="shared" si="7"/>
        <v>6.9851071944266693E-2</v>
      </c>
      <c r="I17" s="77">
        <f t="shared" si="7"/>
        <v>3.8883450398931547E-2</v>
      </c>
      <c r="J17" s="77">
        <f t="shared" si="7"/>
        <v>9.0065542228347673E-2</v>
      </c>
      <c r="K17" s="77">
        <f t="shared" si="7"/>
        <v>4.8297012274310207E-2</v>
      </c>
      <c r="L17" s="77">
        <f t="shared" si="7"/>
        <v>0.1245940158315644</v>
      </c>
      <c r="M17" s="77">
        <f t="shared" si="7"/>
        <v>4.7155432589482085E-2</v>
      </c>
      <c r="N17" s="77">
        <f t="shared" si="7"/>
        <v>9.5022161551678169E-2</v>
      </c>
      <c r="O17" s="77">
        <f t="shared" si="7"/>
        <v>-7.6755582302586195E-2</v>
      </c>
      <c r="P17" s="77">
        <f t="shared" si="7"/>
        <v>1</v>
      </c>
    </row>
    <row r="18" spans="1:16" x14ac:dyDescent="0.25">
      <c r="C18" s="61" t="s">
        <v>142</v>
      </c>
      <c r="D18" s="78">
        <f>IFERROR((D10/D4)^(1/(4-1))-1,"N/A")</f>
        <v>-1.048663064761628</v>
      </c>
      <c r="E18" s="78">
        <f t="shared" ref="E18:P18" si="8">IFERROR((E10/E4)^(1/(4-1))-1,"N/A")</f>
        <v>-1.1182514462772566</v>
      </c>
      <c r="F18" s="78">
        <f t="shared" si="8"/>
        <v>-7.8598645820649682E-2</v>
      </c>
      <c r="G18" s="78">
        <f t="shared" si="8"/>
        <v>0.21085758308381197</v>
      </c>
      <c r="H18" s="78">
        <f t="shared" si="8"/>
        <v>-9.0264383163985995E-3</v>
      </c>
      <c r="I18" s="78">
        <f t="shared" si="8"/>
        <v>-0.125474384184314</v>
      </c>
      <c r="J18" s="78">
        <f t="shared" si="8"/>
        <v>-0.10578902039382243</v>
      </c>
      <c r="K18" s="78">
        <f t="shared" si="8"/>
        <v>-1.0950865527842133</v>
      </c>
      <c r="L18" s="78">
        <f t="shared" si="8"/>
        <v>1.055347344828685</v>
      </c>
      <c r="M18" s="78">
        <f t="shared" si="8"/>
        <v>-1.7942178675943499E-2</v>
      </c>
      <c r="N18" s="78">
        <f t="shared" si="8"/>
        <v>-0.49460564619359404</v>
      </c>
      <c r="O18" s="78">
        <f t="shared" si="8"/>
        <v>-1.2639570659283605</v>
      </c>
      <c r="P18" s="78">
        <f t="shared" si="8"/>
        <v>-4.283127860441005E-2</v>
      </c>
    </row>
    <row r="20" spans="1:16" ht="18.75" x14ac:dyDescent="0.3">
      <c r="A20" s="63" t="s">
        <v>72</v>
      </c>
      <c r="B20" s="5" t="s">
        <v>65</v>
      </c>
      <c r="C20" s="5"/>
      <c r="D20" s="71" t="s">
        <v>42</v>
      </c>
      <c r="E20" s="71" t="s">
        <v>43</v>
      </c>
      <c r="F20" s="71" t="s">
        <v>44</v>
      </c>
      <c r="G20" s="71" t="s">
        <v>45</v>
      </c>
      <c r="H20" s="71" t="s">
        <v>46</v>
      </c>
      <c r="I20" s="71" t="s">
        <v>47</v>
      </c>
      <c r="J20" s="71" t="s">
        <v>48</v>
      </c>
      <c r="K20" s="71" t="s">
        <v>49</v>
      </c>
      <c r="L20" s="71" t="s">
        <v>50</v>
      </c>
      <c r="M20" s="71" t="s">
        <v>51</v>
      </c>
      <c r="N20" s="71" t="s">
        <v>52</v>
      </c>
      <c r="O20" s="71" t="s">
        <v>53</v>
      </c>
      <c r="P20" s="72" t="s">
        <v>4</v>
      </c>
    </row>
    <row r="21" spans="1:16" x14ac:dyDescent="0.25">
      <c r="B21" s="112" t="s">
        <v>8</v>
      </c>
      <c r="C21" s="65" t="s">
        <v>67</v>
      </c>
      <c r="D21" s="66">
        <f>+'2012-13'!B22+'2012-13'!B24+'2012-13'!B26</f>
        <v>625168.75</v>
      </c>
      <c r="E21" s="66">
        <f>+'2012-13'!C22+'2012-13'!C24+'2012-13'!C26</f>
        <v>163292.14000000001</v>
      </c>
      <c r="F21" s="66">
        <f>+'2012-13'!D22+'2012-13'!D24+'2012-13'!D26</f>
        <v>200785.67</v>
      </c>
      <c r="G21" s="66">
        <f>+'2012-13'!E22+'2012-13'!E24+'2012-13'!E26</f>
        <v>234218.71</v>
      </c>
      <c r="H21" s="66">
        <f>+'2012-13'!F22+'2012-13'!F24+'2012-13'!F26</f>
        <v>82740.62999999999</v>
      </c>
      <c r="I21" s="66">
        <f>+'2012-13'!G22+'2012-13'!G24+'2012-13'!G26</f>
        <v>36534.479999999996</v>
      </c>
      <c r="J21" s="66">
        <f>+'2012-13'!H22+'2012-13'!H24+'2012-13'!H26</f>
        <v>366309.41</v>
      </c>
      <c r="K21" s="66">
        <f>+'2012-13'!I22+'2012-13'!I24+'2012-13'!I26</f>
        <v>310888.85000000003</v>
      </c>
      <c r="L21" s="66">
        <f>+'2012-13'!J22+'2012-13'!J24+'2012-13'!J26</f>
        <v>184003</v>
      </c>
      <c r="M21" s="66">
        <f>+'2012-13'!K22+'2012-13'!K24+'2012-13'!K26</f>
        <v>465659.93</v>
      </c>
      <c r="N21" s="66">
        <f>+'2012-13'!L22+'2012-13'!L24+'2012-13'!L26</f>
        <v>675570.39</v>
      </c>
      <c r="O21" s="66">
        <f>+'2012-13'!M22+'2012-13'!M24+'2012-13'!M26</f>
        <v>1154575.6200000001</v>
      </c>
      <c r="P21" s="66">
        <f>+'2012-13'!N22+'2012-13'!N24+'2012-13'!N26</f>
        <v>4499747.58</v>
      </c>
    </row>
    <row r="22" spans="1:16" x14ac:dyDescent="0.25">
      <c r="B22" s="113"/>
      <c r="C22" s="68" t="s">
        <v>73</v>
      </c>
      <c r="D22" s="79">
        <f>+D21/$P$21</f>
        <v>0.13893418217028075</v>
      </c>
      <c r="E22" s="79">
        <f t="shared" ref="E22:P22" si="9">+E21/$P$21</f>
        <v>3.6289177803169127E-2</v>
      </c>
      <c r="F22" s="79">
        <f t="shared" si="9"/>
        <v>4.4621540748736845E-2</v>
      </c>
      <c r="G22" s="79">
        <f t="shared" si="9"/>
        <v>5.2051521965594344E-2</v>
      </c>
      <c r="H22" s="79">
        <f t="shared" si="9"/>
        <v>1.8387838101798587E-2</v>
      </c>
      <c r="I22" s="79">
        <f t="shared" si="9"/>
        <v>8.1192287679390223E-3</v>
      </c>
      <c r="J22" s="79">
        <f t="shared" si="9"/>
        <v>8.1406657481884789E-2</v>
      </c>
      <c r="K22" s="79">
        <f t="shared" si="9"/>
        <v>6.9090286615588345E-2</v>
      </c>
      <c r="L22" s="79">
        <f t="shared" si="9"/>
        <v>4.0891849315689836E-2</v>
      </c>
      <c r="M22" s="79">
        <f t="shared" si="9"/>
        <v>0.10348578930731932</v>
      </c>
      <c r="N22" s="79">
        <f t="shared" si="9"/>
        <v>0.15013517491574493</v>
      </c>
      <c r="O22" s="79">
        <f t="shared" si="9"/>
        <v>0.25658675280625409</v>
      </c>
      <c r="P22" s="79">
        <f t="shared" si="9"/>
        <v>1</v>
      </c>
    </row>
    <row r="23" spans="1:16" x14ac:dyDescent="0.25">
      <c r="B23" s="112" t="s">
        <v>9</v>
      </c>
      <c r="C23" s="65" t="s">
        <v>67</v>
      </c>
      <c r="D23" s="66">
        <f>+'2013-14'!B18+'2013-14'!B22+'2013-14'!B24+'2013-14'!B26</f>
        <v>481646.05000000005</v>
      </c>
      <c r="E23" s="66">
        <f>+'2013-14'!C18+'2013-14'!C22+'2013-14'!C24+'2013-14'!C26</f>
        <v>261988.15</v>
      </c>
      <c r="F23" s="66">
        <f>+'2013-14'!D18+'2013-14'!D22+'2013-14'!D24+'2013-14'!D26</f>
        <v>191823.22</v>
      </c>
      <c r="G23" s="66">
        <f>+'2013-14'!E18+'2013-14'!E22+'2013-14'!E24+'2013-14'!E26</f>
        <v>300400.26</v>
      </c>
      <c r="H23" s="66">
        <f>+'2013-14'!F18+'2013-14'!F22+'2013-14'!F24+'2013-14'!F26</f>
        <v>139375.01999999999</v>
      </c>
      <c r="I23" s="66">
        <f>+'2013-14'!G18+'2013-14'!G22+'2013-14'!G24+'2013-14'!G26</f>
        <v>132441.78</v>
      </c>
      <c r="J23" s="66">
        <f>+'2013-14'!H18+'2013-14'!H22+'2013-14'!H24+'2013-14'!H26</f>
        <v>450795.87</v>
      </c>
      <c r="K23" s="66">
        <f>+'2013-14'!I18+'2013-14'!I22+'2013-14'!I24+'2013-14'!I26</f>
        <v>225506.95</v>
      </c>
      <c r="L23" s="66">
        <f>+'2013-14'!J18+'2013-14'!J22+'2013-14'!J24+'2013-14'!J26</f>
        <v>59340.399999999994</v>
      </c>
      <c r="M23" s="66">
        <f>+'2013-14'!K18+'2013-14'!K22+'2013-14'!K24+'2013-14'!K26</f>
        <v>479846.62000000005</v>
      </c>
      <c r="N23" s="66">
        <f>+'2013-14'!L18+'2013-14'!L22+'2013-14'!L24+'2013-14'!L26</f>
        <v>394439.09999999992</v>
      </c>
      <c r="O23" s="66">
        <f>+'2013-14'!M18+'2013-14'!M22+'2013-14'!M24+'2013-14'!M26</f>
        <v>563433.36</v>
      </c>
      <c r="P23" s="66">
        <f>+'2013-14'!N18+'2013-14'!N22+'2013-14'!N24+'2013-14'!N26</f>
        <v>3681036.7800000003</v>
      </c>
    </row>
    <row r="24" spans="1:16" x14ac:dyDescent="0.25">
      <c r="B24" s="113"/>
      <c r="C24" s="68" t="s">
        <v>73</v>
      </c>
      <c r="D24" s="79">
        <f>+D23/$P$23</f>
        <v>0.13084521529828344</v>
      </c>
      <c r="E24" s="79">
        <f t="shared" ref="E24:P24" si="10">+E23/$P$23</f>
        <v>7.1172380407456826E-2</v>
      </c>
      <c r="F24" s="79">
        <f t="shared" si="10"/>
        <v>5.2111193520864518E-2</v>
      </c>
      <c r="G24" s="79">
        <f t="shared" si="10"/>
        <v>8.1607513848313135E-2</v>
      </c>
      <c r="H24" s="79">
        <f t="shared" si="10"/>
        <v>3.7862979461998202E-2</v>
      </c>
      <c r="I24" s="79">
        <f t="shared" si="10"/>
        <v>3.5979477499271273E-2</v>
      </c>
      <c r="J24" s="79">
        <f t="shared" si="10"/>
        <v>0.12246437537633079</v>
      </c>
      <c r="K24" s="79">
        <f t="shared" si="10"/>
        <v>6.1261802985842481E-2</v>
      </c>
      <c r="L24" s="79">
        <f t="shared" si="10"/>
        <v>1.6120566988738424E-2</v>
      </c>
      <c r="M24" s="79">
        <f t="shared" si="10"/>
        <v>0.13035637747689119</v>
      </c>
      <c r="N24" s="79">
        <f t="shared" si="10"/>
        <v>0.10715434905271441</v>
      </c>
      <c r="O24" s="79">
        <f t="shared" si="10"/>
        <v>0.15306376808329525</v>
      </c>
      <c r="P24" s="79">
        <f t="shared" si="10"/>
        <v>1</v>
      </c>
    </row>
    <row r="25" spans="1:16" x14ac:dyDescent="0.25">
      <c r="B25" s="112" t="s">
        <v>10</v>
      </c>
      <c r="C25" s="65" t="s">
        <v>67</v>
      </c>
      <c r="D25" s="66">
        <f>+'2014-15'!B18+'2014-15'!B22+'2014-15'!B24+'2014-15'!B26</f>
        <v>440154.33999999997</v>
      </c>
      <c r="E25" s="66">
        <f>+'2014-15'!C18+'2014-15'!C22+'2014-15'!C24+'2014-15'!C26</f>
        <v>520407.50999999995</v>
      </c>
      <c r="F25" s="66">
        <f>+'2014-15'!D18+'2014-15'!D22+'2014-15'!D24+'2014-15'!D26</f>
        <v>294131.56</v>
      </c>
      <c r="G25" s="66">
        <f>+'2014-15'!E18+'2014-15'!E22+'2014-15'!E24+'2014-15'!E26</f>
        <v>38073.94</v>
      </c>
      <c r="H25" s="66">
        <f>+'2014-15'!F18+'2014-15'!F22+'2014-15'!F24+'2014-15'!F26</f>
        <v>149717.43</v>
      </c>
      <c r="I25" s="66">
        <f>+'2014-15'!G18+'2014-15'!G22+'2014-15'!G24+'2014-15'!G26</f>
        <v>85511.58</v>
      </c>
      <c r="J25" s="66">
        <f>+'2014-15'!H18+'2014-15'!H22+'2014-15'!H24+'2014-15'!H26</f>
        <v>244299.76</v>
      </c>
      <c r="K25" s="66">
        <f>+'2014-15'!I18+'2014-15'!I22+'2014-15'!I24+'2014-15'!I26</f>
        <v>609168.07000000007</v>
      </c>
      <c r="L25" s="66">
        <f>+'2014-15'!J18+'2014-15'!J22+'2014-15'!J24+'2014-15'!J26</f>
        <v>188581.42</v>
      </c>
      <c r="M25" s="66">
        <f>+'2014-15'!K18+'2014-15'!K22+'2014-15'!K24+'2014-15'!K26</f>
        <v>235482.44</v>
      </c>
      <c r="N25" s="66">
        <f>+'2014-15'!L18+'2014-15'!L22+'2014-15'!L24+'2014-15'!L26</f>
        <v>1061097.52</v>
      </c>
      <c r="O25" s="66">
        <f>+'2014-15'!M18+'2014-15'!M22+'2014-15'!M24+'2014-15'!M26</f>
        <v>982454.2699999999</v>
      </c>
      <c r="P25" s="66">
        <f>+'2014-15'!N18+'2014-15'!N22+'2014-15'!N24+'2014-15'!N26</f>
        <v>4849079.84</v>
      </c>
    </row>
    <row r="26" spans="1:16" x14ac:dyDescent="0.25">
      <c r="B26" s="113"/>
      <c r="C26" s="68" t="s">
        <v>73</v>
      </c>
      <c r="D26" s="80">
        <f>+D25/$P$25</f>
        <v>9.0770693517803577E-2</v>
      </c>
      <c r="E26" s="80">
        <f t="shared" ref="E26:P26" si="11">+E25/$P$25</f>
        <v>0.10732087884121123</v>
      </c>
      <c r="F26" s="80">
        <f t="shared" si="11"/>
        <v>6.0657190581543403E-2</v>
      </c>
      <c r="G26" s="80">
        <f t="shared" si="11"/>
        <v>7.8517865773065926E-3</v>
      </c>
      <c r="H26" s="80">
        <f t="shared" si="11"/>
        <v>3.0875430997234311E-2</v>
      </c>
      <c r="I26" s="80">
        <f t="shared" si="11"/>
        <v>1.763459930987649E-2</v>
      </c>
      <c r="J26" s="80">
        <f t="shared" si="11"/>
        <v>5.0380642938640502E-2</v>
      </c>
      <c r="K26" s="80">
        <f t="shared" si="11"/>
        <v>0.1256254980532554</v>
      </c>
      <c r="L26" s="80">
        <f t="shared" si="11"/>
        <v>3.8890145393027806E-2</v>
      </c>
      <c r="M26" s="80">
        <f t="shared" si="11"/>
        <v>4.8562293830987945E-2</v>
      </c>
      <c r="N26" s="80">
        <f t="shared" si="11"/>
        <v>0.21882451001260481</v>
      </c>
      <c r="O26" s="80">
        <f t="shared" si="11"/>
        <v>0.20260632994650793</v>
      </c>
      <c r="P26" s="80">
        <f t="shared" si="11"/>
        <v>1</v>
      </c>
    </row>
    <row r="27" spans="1:16" x14ac:dyDescent="0.25">
      <c r="B27" s="112" t="s">
        <v>11</v>
      </c>
      <c r="C27" s="65" t="s">
        <v>67</v>
      </c>
      <c r="D27" s="66">
        <f>+'2015-16'!B18+'2015-16'!B22+'2015-16'!B24+'2015-16'!B26</f>
        <v>190970.65000000002</v>
      </c>
      <c r="E27" s="66">
        <f>+'2015-16'!C18+'2015-16'!C22+'2015-16'!C24+'2015-16'!C26</f>
        <v>665561.01</v>
      </c>
      <c r="F27" s="66">
        <f>+'2015-16'!D18+'2015-16'!D22+'2015-16'!D24+'2015-16'!D26</f>
        <v>178147.46</v>
      </c>
      <c r="G27" s="66">
        <f>+'2015-16'!E18+'2015-16'!E22+'2015-16'!E24+'2015-16'!E26</f>
        <v>355719.66</v>
      </c>
      <c r="H27" s="66">
        <f>+'2015-16'!F18+'2015-16'!F22+'2015-16'!F24+'2015-16'!F26</f>
        <v>234609.32999999996</v>
      </c>
      <c r="I27" s="66">
        <f>+'2015-16'!G18+'2015-16'!G22+'2015-16'!G24+'2015-16'!G26</f>
        <v>187568.38</v>
      </c>
      <c r="J27" s="66">
        <f>+'2015-16'!H18+'2015-16'!H22+'2015-16'!H24+'2015-16'!H26</f>
        <v>466855.86000000004</v>
      </c>
      <c r="K27" s="66">
        <f>+'2015-16'!I18+'2015-16'!I22+'2015-16'!I24+'2015-16'!I26</f>
        <v>325636.32</v>
      </c>
      <c r="L27" s="66">
        <f>+'2015-16'!J18+'2015-16'!J22+'2015-16'!J24+'2015-16'!J26</f>
        <v>130140.85</v>
      </c>
      <c r="M27" s="66">
        <f>+'2015-16'!K18+'2015-16'!K22+'2015-16'!K24+'2015-16'!K26</f>
        <v>347686.31999999995</v>
      </c>
      <c r="N27" s="66">
        <f>+'2015-16'!L18+'2015-16'!L22+'2015-16'!L24+'2015-16'!L26</f>
        <v>581988.05000000005</v>
      </c>
      <c r="O27" s="66">
        <f>+'2015-16'!M18+'2015-16'!M22+'2015-16'!M24+'2015-16'!M26</f>
        <v>576484.49</v>
      </c>
      <c r="P27" s="66">
        <f>+'2015-16'!N18+'2015-16'!N22+'2015-16'!N24+'2015-16'!N26</f>
        <v>4241368.38</v>
      </c>
    </row>
    <row r="28" spans="1:16" x14ac:dyDescent="0.25">
      <c r="B28" s="116"/>
      <c r="C28" s="88" t="s">
        <v>73</v>
      </c>
      <c r="D28" s="97">
        <f>+D27/$P$27</f>
        <v>4.5025716441069903E-2</v>
      </c>
      <c r="E28" s="97">
        <f t="shared" ref="E28:P28" si="12">+E27/$P$27</f>
        <v>0.15692129293423931</v>
      </c>
      <c r="F28" s="97">
        <f t="shared" si="12"/>
        <v>4.2002354909808609E-2</v>
      </c>
      <c r="G28" s="97">
        <f t="shared" si="12"/>
        <v>8.3869079063582777E-2</v>
      </c>
      <c r="H28" s="97">
        <f t="shared" si="12"/>
        <v>5.5314537427659127E-2</v>
      </c>
      <c r="I28" s="97">
        <f t="shared" si="12"/>
        <v>4.4223553154324219E-2</v>
      </c>
      <c r="J28" s="97">
        <f t="shared" si="12"/>
        <v>0.11007199049284186</v>
      </c>
      <c r="K28" s="97">
        <f t="shared" si="12"/>
        <v>7.6776240784819552E-2</v>
      </c>
      <c r="L28" s="97">
        <f t="shared" si="12"/>
        <v>3.0683694114775291E-2</v>
      </c>
      <c r="M28" s="97">
        <f t="shared" si="12"/>
        <v>8.1975034670296654E-2</v>
      </c>
      <c r="N28" s="97">
        <f t="shared" si="12"/>
        <v>0.13721704833382101</v>
      </c>
      <c r="O28" s="97">
        <f t="shared" si="12"/>
        <v>0.13591945767276173</v>
      </c>
      <c r="P28" s="97">
        <f t="shared" si="12"/>
        <v>1</v>
      </c>
    </row>
    <row r="29" spans="1:16" x14ac:dyDescent="0.25">
      <c r="B29" s="112" t="s">
        <v>149</v>
      </c>
      <c r="C29" s="65" t="s">
        <v>67</v>
      </c>
      <c r="D29" s="66">
        <f>+'2016-17 ACT'!B22+'2016-17 ACT'!B24+'2016-17 ACT'!B26</f>
        <v>380245.8</v>
      </c>
      <c r="E29" s="66">
        <f>+'2016-17 ACT'!C22+'2016-17 ACT'!C24+'2016-17 ACT'!C26</f>
        <v>1491240.84</v>
      </c>
      <c r="F29" s="66">
        <f>+'2016-17 ACT'!D22+'2016-17 ACT'!D24+'2016-17 ACT'!D26</f>
        <v>236404.78</v>
      </c>
      <c r="G29" s="66">
        <f>+'2016-17 ACT'!E22+'2016-17 ACT'!E24+'2016-17 ACT'!E26</f>
        <v>0</v>
      </c>
      <c r="H29" s="66">
        <f>+'2016-17 ACT'!F22+'2016-17 ACT'!F24+'2016-17 ACT'!F26</f>
        <v>0</v>
      </c>
      <c r="I29" s="66">
        <f>+'2016-17 ACT'!G22+'2016-17 ACT'!G24+'2016-17 ACT'!G26</f>
        <v>0</v>
      </c>
      <c r="J29" s="66">
        <f>+'2016-17 ACT'!H22+'2016-17 ACT'!H24+'2016-17 ACT'!H26</f>
        <v>0</v>
      </c>
      <c r="K29" s="66">
        <f>+'2016-17 ACT'!I22+'2016-17 ACT'!I24+'2016-17 ACT'!I26</f>
        <v>0</v>
      </c>
      <c r="L29" s="66">
        <f>+'2016-17 ACT'!J22+'2016-17 ACT'!J24+'2016-17 ACT'!J26</f>
        <v>0</v>
      </c>
      <c r="M29" s="66">
        <f>+'2016-17 ACT'!K22+'2016-17 ACT'!K24+'2016-17 ACT'!K26</f>
        <v>0</v>
      </c>
      <c r="N29" s="66">
        <f>+'2016-17 ACT'!L22+'2016-17 ACT'!L24+'2016-17 ACT'!L26</f>
        <v>0</v>
      </c>
      <c r="O29" s="66">
        <f>+'2016-17 ACT'!M22+'2016-17 ACT'!M24+'2016-17 ACT'!M26</f>
        <v>0</v>
      </c>
      <c r="P29" s="66">
        <f>+'2016-17 ACT'!N22+'2016-17 ACT'!N24+'2016-17 ACT'!N26</f>
        <v>2276215.29</v>
      </c>
    </row>
    <row r="30" spans="1:16" ht="15.75" thickBot="1" x14ac:dyDescent="0.3">
      <c r="B30" s="116"/>
      <c r="C30" s="88" t="s">
        <v>73</v>
      </c>
      <c r="D30" s="97">
        <f>+D29/$P$29</f>
        <v>0.16705177303329685</v>
      </c>
      <c r="E30" s="97">
        <f t="shared" ref="E30:P30" si="13">+E29/$P$29</f>
        <v>0.65514050738144369</v>
      </c>
      <c r="F30" s="97">
        <f t="shared" si="13"/>
        <v>0.10385870837375843</v>
      </c>
      <c r="G30" s="97">
        <f t="shared" si="13"/>
        <v>0</v>
      </c>
      <c r="H30" s="97">
        <f t="shared" si="13"/>
        <v>0</v>
      </c>
      <c r="I30" s="97">
        <f t="shared" si="13"/>
        <v>0</v>
      </c>
      <c r="J30" s="97">
        <f t="shared" si="13"/>
        <v>0</v>
      </c>
      <c r="K30" s="97">
        <f t="shared" si="13"/>
        <v>0</v>
      </c>
      <c r="L30" s="97">
        <f t="shared" si="13"/>
        <v>0</v>
      </c>
      <c r="M30" s="97">
        <f t="shared" si="13"/>
        <v>0</v>
      </c>
      <c r="N30" s="97">
        <f t="shared" si="13"/>
        <v>0</v>
      </c>
      <c r="O30" s="97">
        <f t="shared" si="13"/>
        <v>0</v>
      </c>
      <c r="P30" s="97">
        <f t="shared" si="13"/>
        <v>1</v>
      </c>
    </row>
    <row r="31" spans="1:16" x14ac:dyDescent="0.25">
      <c r="B31" s="114" t="s">
        <v>69</v>
      </c>
      <c r="C31" s="91" t="s">
        <v>67</v>
      </c>
      <c r="D31" s="92">
        <f>+'2016-17'!B30</f>
        <v>456260.41666666663</v>
      </c>
      <c r="E31" s="92">
        <f>+'2016-17'!C30</f>
        <v>456260.41666666663</v>
      </c>
      <c r="F31" s="92">
        <f>+'2016-17'!D30</f>
        <v>456260.41666666663</v>
      </c>
      <c r="G31" s="92">
        <f>+'2016-17'!E30</f>
        <v>456260.41666666663</v>
      </c>
      <c r="H31" s="92">
        <f>+'2016-17'!F30</f>
        <v>456260.41666666663</v>
      </c>
      <c r="I31" s="92">
        <f>+'2016-17'!G30</f>
        <v>456260.41666666663</v>
      </c>
      <c r="J31" s="92">
        <f>+'2016-17'!H30</f>
        <v>456260.41666666663</v>
      </c>
      <c r="K31" s="92">
        <f>+'2016-17'!I30</f>
        <v>456260.41666666663</v>
      </c>
      <c r="L31" s="92">
        <f>+'2016-17'!J30</f>
        <v>456260.41666666663</v>
      </c>
      <c r="M31" s="92">
        <f>+'2016-17'!K30</f>
        <v>456260.41666666663</v>
      </c>
      <c r="N31" s="92">
        <f>+'2016-17'!L30</f>
        <v>456260.41666666663</v>
      </c>
      <c r="O31" s="92">
        <f>+'2016-17'!M30</f>
        <v>456260.41666666663</v>
      </c>
      <c r="P31" s="93">
        <f>+'2016-17'!N30</f>
        <v>5475125</v>
      </c>
    </row>
    <row r="32" spans="1:16" ht="15.75" thickBot="1" x14ac:dyDescent="0.3">
      <c r="B32" s="115"/>
      <c r="C32" s="94" t="s">
        <v>73</v>
      </c>
      <c r="D32" s="98">
        <f>+D31/$P$31</f>
        <v>8.3333333333333329E-2</v>
      </c>
      <c r="E32" s="98">
        <f t="shared" ref="E32:P32" si="14">+E31/$P$31</f>
        <v>8.3333333333333329E-2</v>
      </c>
      <c r="F32" s="98">
        <f t="shared" si="14"/>
        <v>8.3333333333333329E-2</v>
      </c>
      <c r="G32" s="98">
        <f t="shared" si="14"/>
        <v>8.3333333333333329E-2</v>
      </c>
      <c r="H32" s="98">
        <f t="shared" si="14"/>
        <v>8.3333333333333329E-2</v>
      </c>
      <c r="I32" s="98">
        <f t="shared" si="14"/>
        <v>8.3333333333333329E-2</v>
      </c>
      <c r="J32" s="98">
        <f t="shared" si="14"/>
        <v>8.3333333333333329E-2</v>
      </c>
      <c r="K32" s="98">
        <f t="shared" si="14"/>
        <v>8.3333333333333329E-2</v>
      </c>
      <c r="L32" s="98">
        <f t="shared" si="14"/>
        <v>8.3333333333333329E-2</v>
      </c>
      <c r="M32" s="98">
        <f t="shared" si="14"/>
        <v>8.3333333333333329E-2</v>
      </c>
      <c r="N32" s="98">
        <f t="shared" si="14"/>
        <v>8.3333333333333329E-2</v>
      </c>
      <c r="O32" s="98">
        <f t="shared" si="14"/>
        <v>8.3333333333333329E-2</v>
      </c>
      <c r="P32" s="99">
        <f t="shared" si="14"/>
        <v>1</v>
      </c>
    </row>
    <row r="33" spans="1:16" x14ac:dyDescent="0.25">
      <c r="C33" s="62" t="s">
        <v>143</v>
      </c>
      <c r="D33" s="3">
        <f>+(+D21+D23+D25+D27)/4</f>
        <v>434484.94750000001</v>
      </c>
      <c r="E33" s="3">
        <f t="shared" ref="E33:P33" si="15">+(+E21+E23+E25+E27)/4</f>
        <v>402812.20250000001</v>
      </c>
      <c r="F33" s="3">
        <f t="shared" si="15"/>
        <v>216221.97749999998</v>
      </c>
      <c r="G33" s="3">
        <f t="shared" si="15"/>
        <v>232103.14249999996</v>
      </c>
      <c r="H33" s="3">
        <f t="shared" si="15"/>
        <v>151610.60249999998</v>
      </c>
      <c r="I33" s="3">
        <f t="shared" si="15"/>
        <v>110514.05500000001</v>
      </c>
      <c r="J33" s="3">
        <f t="shared" si="15"/>
        <v>382065.22500000003</v>
      </c>
      <c r="K33" s="3">
        <f t="shared" si="15"/>
        <v>367800.04750000004</v>
      </c>
      <c r="L33" s="3">
        <f t="shared" si="15"/>
        <v>140516.41750000001</v>
      </c>
      <c r="M33" s="3">
        <f t="shared" si="15"/>
        <v>382168.82750000001</v>
      </c>
      <c r="N33" s="3">
        <f t="shared" si="15"/>
        <v>678273.7649999999</v>
      </c>
      <c r="O33" s="3">
        <f t="shared" si="15"/>
        <v>819236.93500000006</v>
      </c>
      <c r="P33" s="3">
        <f t="shared" si="15"/>
        <v>4317808.1449999996</v>
      </c>
    </row>
    <row r="34" spans="1:16" x14ac:dyDescent="0.25">
      <c r="C34" s="61" t="s">
        <v>141</v>
      </c>
      <c r="D34" s="100">
        <f>+D33/$P33</f>
        <v>0.10062627446824644</v>
      </c>
      <c r="E34" s="100">
        <f t="shared" ref="E34:P34" si="16">+E33/$P33</f>
        <v>9.3290898755298918E-2</v>
      </c>
      <c r="F34" s="100">
        <f t="shared" si="16"/>
        <v>5.0076791334599698E-2</v>
      </c>
      <c r="G34" s="100">
        <f t="shared" si="16"/>
        <v>5.3754853088777053E-2</v>
      </c>
      <c r="H34" s="100">
        <f t="shared" si="16"/>
        <v>3.5112862222830422E-2</v>
      </c>
      <c r="I34" s="100">
        <f t="shared" si="16"/>
        <v>2.5594943380699935E-2</v>
      </c>
      <c r="J34" s="100">
        <f t="shared" si="16"/>
        <v>8.8485919746672775E-2</v>
      </c>
      <c r="K34" s="100">
        <f t="shared" si="16"/>
        <v>8.5182119063328621E-2</v>
      </c>
      <c r="L34" s="100">
        <f t="shared" si="16"/>
        <v>3.2543460195821189E-2</v>
      </c>
      <c r="M34" s="100">
        <f t="shared" si="16"/>
        <v>8.8509913980904784E-2</v>
      </c>
      <c r="N34" s="100">
        <f t="shared" si="16"/>
        <v>0.15708751806988866</v>
      </c>
      <c r="O34" s="100">
        <f t="shared" si="16"/>
        <v>0.18973444569293157</v>
      </c>
      <c r="P34" s="100">
        <f t="shared" si="16"/>
        <v>1</v>
      </c>
    </row>
    <row r="35" spans="1:16" x14ac:dyDescent="0.25">
      <c r="C35" s="61" t="s">
        <v>144</v>
      </c>
      <c r="D35" s="78">
        <f>IFERROR((D27/D21)^(1/(4-1))-1,"N/A")</f>
        <v>-0.32652245245002198</v>
      </c>
      <c r="E35" s="78">
        <f t="shared" ref="E35:P35" si="17">IFERROR((E27/E21)^(1/(4-1))-1,"N/A")</f>
        <v>0.59737738098447601</v>
      </c>
      <c r="F35" s="78">
        <f t="shared" si="17"/>
        <v>-3.9090898738184721E-2</v>
      </c>
      <c r="G35" s="78">
        <f t="shared" si="17"/>
        <v>0.14946414232953775</v>
      </c>
      <c r="H35" s="78">
        <f t="shared" si="17"/>
        <v>0.41538792199674157</v>
      </c>
      <c r="I35" s="78">
        <f t="shared" si="17"/>
        <v>0.72511836700292043</v>
      </c>
      <c r="J35" s="78">
        <f t="shared" si="17"/>
        <v>8.4205434295066439E-2</v>
      </c>
      <c r="K35" s="78">
        <f t="shared" si="17"/>
        <v>1.5568520433651534E-2</v>
      </c>
      <c r="L35" s="78">
        <f t="shared" si="17"/>
        <v>-0.10903034748273377</v>
      </c>
      <c r="M35" s="78">
        <f t="shared" si="17"/>
        <v>-9.2793308397467578E-2</v>
      </c>
      <c r="N35" s="78">
        <f t="shared" si="17"/>
        <v>-4.8487524057030051E-2</v>
      </c>
      <c r="O35" s="78">
        <f t="shared" si="17"/>
        <v>-0.20666780068139889</v>
      </c>
      <c r="P35" s="78">
        <f t="shared" si="17"/>
        <v>-1.9518777546624122E-2</v>
      </c>
    </row>
    <row r="37" spans="1:16" ht="18.75" x14ac:dyDescent="0.3">
      <c r="A37" s="63" t="s">
        <v>128</v>
      </c>
      <c r="B37" s="5" t="s">
        <v>65</v>
      </c>
      <c r="C37" s="5"/>
      <c r="D37" s="71" t="s">
        <v>42</v>
      </c>
      <c r="E37" s="71" t="s">
        <v>43</v>
      </c>
      <c r="F37" s="71" t="s">
        <v>44</v>
      </c>
      <c r="G37" s="71" t="s">
        <v>45</v>
      </c>
      <c r="H37" s="71" t="s">
        <v>46</v>
      </c>
      <c r="I37" s="71" t="s">
        <v>47</v>
      </c>
      <c r="J37" s="71" t="s">
        <v>48</v>
      </c>
      <c r="K37" s="71" t="s">
        <v>49</v>
      </c>
      <c r="L37" s="71" t="s">
        <v>50</v>
      </c>
      <c r="M37" s="71" t="s">
        <v>51</v>
      </c>
      <c r="N37" s="71" t="s">
        <v>52</v>
      </c>
      <c r="O37" s="71" t="s">
        <v>53</v>
      </c>
      <c r="P37" s="72" t="s">
        <v>4</v>
      </c>
    </row>
    <row r="38" spans="1:16" x14ac:dyDescent="0.25">
      <c r="B38" s="112" t="s">
        <v>8</v>
      </c>
      <c r="C38" s="65" t="s">
        <v>67</v>
      </c>
      <c r="D38" s="66">
        <f>+'2012-13'!B93</f>
        <v>575647.57000000007</v>
      </c>
      <c r="E38" s="66">
        <f>+'2012-13'!C93</f>
        <v>83018.509999999995</v>
      </c>
      <c r="F38" s="66">
        <f>+'2012-13'!D93</f>
        <v>666799.51</v>
      </c>
      <c r="G38" s="66">
        <f>+'2012-13'!E93</f>
        <v>950599.75</v>
      </c>
      <c r="H38" s="66">
        <f>+'2012-13'!F93</f>
        <v>811782.71</v>
      </c>
      <c r="I38" s="66">
        <f>+'2012-13'!G93</f>
        <v>871963.74</v>
      </c>
      <c r="J38" s="66">
        <f>+'2012-13'!H93</f>
        <v>647415.18000000005</v>
      </c>
      <c r="K38" s="66">
        <f>+'2012-13'!I93</f>
        <v>558734.14</v>
      </c>
      <c r="L38" s="66">
        <f>+'2012-13'!J93</f>
        <v>276783.99999999994</v>
      </c>
      <c r="M38" s="66">
        <f>+'2012-13'!K93</f>
        <v>536188.56999999995</v>
      </c>
      <c r="N38" s="66">
        <f>+'2012-13'!L93</f>
        <v>615727.09</v>
      </c>
      <c r="O38" s="66">
        <f>+'2012-13'!M93</f>
        <v>267187.92000000004</v>
      </c>
      <c r="P38" s="66">
        <f>+'2012-13'!N93</f>
        <v>6861848.6899999995</v>
      </c>
    </row>
    <row r="39" spans="1:16" x14ac:dyDescent="0.25">
      <c r="B39" s="113"/>
      <c r="C39" s="68" t="s">
        <v>134</v>
      </c>
      <c r="D39" s="84">
        <f>+D38/$P38</f>
        <v>8.389103228681076E-2</v>
      </c>
      <c r="E39" s="84">
        <f t="shared" ref="E39:P39" si="18">+E38/$P38</f>
        <v>1.2098563193470826E-2</v>
      </c>
      <c r="F39" s="84">
        <f t="shared" si="18"/>
        <v>9.7174907247918357E-2</v>
      </c>
      <c r="G39" s="84">
        <f t="shared" si="18"/>
        <v>0.13853405881498679</v>
      </c>
      <c r="H39" s="84">
        <f t="shared" si="18"/>
        <v>0.11830379051975277</v>
      </c>
      <c r="I39" s="84">
        <f t="shared" si="18"/>
        <v>0.12707417190220791</v>
      </c>
      <c r="J39" s="84">
        <f t="shared" si="18"/>
        <v>9.4349964455424346E-2</v>
      </c>
      <c r="K39" s="84">
        <f t="shared" si="18"/>
        <v>8.1426181957970287E-2</v>
      </c>
      <c r="L39" s="84">
        <f t="shared" si="18"/>
        <v>4.0336651608678935E-2</v>
      </c>
      <c r="M39" s="84">
        <f t="shared" si="18"/>
        <v>7.8140541160781549E-2</v>
      </c>
      <c r="N39" s="84">
        <f t="shared" si="18"/>
        <v>8.973195385338642E-2</v>
      </c>
      <c r="O39" s="84">
        <f t="shared" si="18"/>
        <v>3.8938182998611133E-2</v>
      </c>
      <c r="P39" s="84">
        <f t="shared" si="18"/>
        <v>1</v>
      </c>
    </row>
    <row r="40" spans="1:16" x14ac:dyDescent="0.25">
      <c r="B40" s="112" t="s">
        <v>9</v>
      </c>
      <c r="C40" s="65" t="s">
        <v>67</v>
      </c>
      <c r="D40" s="66">
        <f>+'2013-14'!B65</f>
        <v>391714.37</v>
      </c>
      <c r="E40" s="66">
        <f>+'2013-14'!C65</f>
        <v>210656.02000000002</v>
      </c>
      <c r="F40" s="66">
        <f>+'2013-14'!D65</f>
        <v>399152</v>
      </c>
      <c r="G40" s="66">
        <f>+'2013-14'!E65</f>
        <v>567434.52</v>
      </c>
      <c r="H40" s="66">
        <f>+'2013-14'!F65</f>
        <v>89533.16</v>
      </c>
      <c r="I40" s="66">
        <f>+'2013-14'!G65</f>
        <v>133728.63999999998</v>
      </c>
      <c r="J40" s="66">
        <f>+'2013-14'!H65</f>
        <v>427666.43</v>
      </c>
      <c r="K40" s="66">
        <f>+'2013-14'!I65</f>
        <v>407044.29</v>
      </c>
      <c r="L40" s="66">
        <f>+'2013-14'!J65</f>
        <v>656167.14</v>
      </c>
      <c r="M40" s="66">
        <f>+'2013-14'!K65</f>
        <v>1514699.51</v>
      </c>
      <c r="N40" s="66">
        <f>+'2013-14'!L65</f>
        <v>248444.51</v>
      </c>
      <c r="O40" s="66">
        <f>+'2013-14'!M65</f>
        <v>111435.86000000004</v>
      </c>
      <c r="P40" s="66">
        <f>+'2013-14'!N65</f>
        <v>5157676.45</v>
      </c>
    </row>
    <row r="41" spans="1:16" x14ac:dyDescent="0.25">
      <c r="B41" s="113"/>
      <c r="C41" s="68" t="s">
        <v>134</v>
      </c>
      <c r="D41" s="84">
        <f>+D40/$P40</f>
        <v>7.5947836937309235E-2</v>
      </c>
      <c r="E41" s="84">
        <f t="shared" ref="E41:P41" si="19">+E40/$P40</f>
        <v>4.084320178711482E-2</v>
      </c>
      <c r="F41" s="84">
        <f t="shared" si="19"/>
        <v>7.7389887456007445E-2</v>
      </c>
      <c r="G41" s="84">
        <f t="shared" si="19"/>
        <v>0.11001747114245601</v>
      </c>
      <c r="H41" s="84">
        <f t="shared" si="19"/>
        <v>1.7359204453392962E-2</v>
      </c>
      <c r="I41" s="84">
        <f t="shared" si="19"/>
        <v>2.5928078524584453E-2</v>
      </c>
      <c r="J41" s="84">
        <f t="shared" si="19"/>
        <v>8.2918429286117784E-2</v>
      </c>
      <c r="K41" s="84">
        <f t="shared" si="19"/>
        <v>7.892009007273032E-2</v>
      </c>
      <c r="L41" s="84">
        <f t="shared" si="19"/>
        <v>0.12722146229238557</v>
      </c>
      <c r="M41" s="84">
        <f t="shared" si="19"/>
        <v>0.29367866028122025</v>
      </c>
      <c r="N41" s="84">
        <f t="shared" si="19"/>
        <v>4.8169851755629225E-2</v>
      </c>
      <c r="O41" s="84">
        <f t="shared" si="19"/>
        <v>2.1605826011051942E-2</v>
      </c>
      <c r="P41" s="84">
        <f t="shared" si="19"/>
        <v>1</v>
      </c>
    </row>
    <row r="42" spans="1:16" x14ac:dyDescent="0.25">
      <c r="B42" s="112" t="s">
        <v>10</v>
      </c>
      <c r="C42" s="65" t="s">
        <v>67</v>
      </c>
      <c r="D42" s="66">
        <f>+'2014-15'!B93</f>
        <v>198854.59</v>
      </c>
      <c r="E42" s="66">
        <f>+'2014-15'!C93</f>
        <v>242268.12</v>
      </c>
      <c r="F42" s="66">
        <f>+'2014-15'!D93</f>
        <v>476340.06999999983</v>
      </c>
      <c r="G42" s="66">
        <f>+'2014-15'!E93</f>
        <v>741621.42999999993</v>
      </c>
      <c r="H42" s="66">
        <f>+'2014-15'!F93</f>
        <v>756754.41</v>
      </c>
      <c r="I42" s="66">
        <f>+'2014-15'!G93</f>
        <v>194530.65</v>
      </c>
      <c r="J42" s="66">
        <f>+'2014-15'!H93</f>
        <v>340315.05</v>
      </c>
      <c r="K42" s="66">
        <f>+'2014-15'!I93</f>
        <v>460145.35</v>
      </c>
      <c r="L42" s="66">
        <f>+'2014-15'!J93</f>
        <v>499442.97</v>
      </c>
      <c r="M42" s="66">
        <f>+'2014-15'!K93</f>
        <v>683015.36</v>
      </c>
      <c r="N42" s="66">
        <f>+'2014-15'!L93</f>
        <v>548748.04999999993</v>
      </c>
      <c r="O42" s="66">
        <f>+'2014-15'!M93</f>
        <v>163900.61000000002</v>
      </c>
      <c r="P42" s="66">
        <f>+'2014-15'!N93</f>
        <v>5305936.66</v>
      </c>
    </row>
    <row r="43" spans="1:16" x14ac:dyDescent="0.25">
      <c r="B43" s="113"/>
      <c r="C43" s="68" t="s">
        <v>134</v>
      </c>
      <c r="D43" s="84">
        <f>+D42/$P42</f>
        <v>3.7477754210507294E-2</v>
      </c>
      <c r="E43" s="84">
        <f t="shared" ref="E43:P43" si="20">+E42/$P42</f>
        <v>4.5659821351881721E-2</v>
      </c>
      <c r="F43" s="84">
        <f t="shared" si="20"/>
        <v>8.9774925809234934E-2</v>
      </c>
      <c r="G43" s="84">
        <f t="shared" si="20"/>
        <v>0.13977200964174344</v>
      </c>
      <c r="H43" s="84">
        <f t="shared" si="20"/>
        <v>0.14262409419715916</v>
      </c>
      <c r="I43" s="84">
        <f t="shared" si="20"/>
        <v>3.6662829292048123E-2</v>
      </c>
      <c r="J43" s="84">
        <f t="shared" si="20"/>
        <v>6.4138543636515999E-2</v>
      </c>
      <c r="K43" s="84">
        <f t="shared" si="20"/>
        <v>8.6722737093510638E-2</v>
      </c>
      <c r="L43" s="84">
        <f t="shared" si="20"/>
        <v>9.4129086343069907E-2</v>
      </c>
      <c r="M43" s="84">
        <f t="shared" si="20"/>
        <v>0.12872663278268384</v>
      </c>
      <c r="N43" s="84">
        <f t="shared" si="20"/>
        <v>0.10342152293992894</v>
      </c>
      <c r="O43" s="84">
        <f t="shared" si="20"/>
        <v>3.0890042701715931E-2</v>
      </c>
      <c r="P43" s="84">
        <f t="shared" si="20"/>
        <v>1</v>
      </c>
    </row>
    <row r="44" spans="1:16" x14ac:dyDescent="0.25">
      <c r="B44" s="112" t="s">
        <v>11</v>
      </c>
      <c r="C44" s="65" t="s">
        <v>67</v>
      </c>
      <c r="D44" s="66">
        <f>+'2015-16'!B93</f>
        <v>160383.70000000001</v>
      </c>
      <c r="E44" s="66">
        <f>+'2015-16'!C93</f>
        <v>290414.21000000002</v>
      </c>
      <c r="F44" s="66">
        <f>+'2015-16'!D93</f>
        <v>662069.27</v>
      </c>
      <c r="G44" s="66">
        <f>+'2015-16'!E93</f>
        <v>800611.14</v>
      </c>
      <c r="H44" s="66">
        <f>+'2015-16'!F93</f>
        <v>514385.16000000003</v>
      </c>
      <c r="I44" s="66">
        <f>+'2015-16'!G93</f>
        <v>186671.23</v>
      </c>
      <c r="J44" s="66">
        <f>+'2015-16'!H93</f>
        <v>397818.13999999996</v>
      </c>
      <c r="K44" s="66">
        <f>+'2015-16'!I93</f>
        <v>901394.34</v>
      </c>
      <c r="L44" s="66">
        <f>+'2015-16'!J93</f>
        <v>940246.26</v>
      </c>
      <c r="M44" s="66">
        <f>+'2015-16'!K93</f>
        <v>663690.79</v>
      </c>
      <c r="N44" s="66">
        <f>+'2015-16'!L93</f>
        <v>328004.50999999995</v>
      </c>
      <c r="O44" s="66">
        <f>+'2015-16'!M93</f>
        <v>294650.06000000011</v>
      </c>
      <c r="P44" s="66">
        <f>+'2015-16'!N93</f>
        <v>6140338.8100000005</v>
      </c>
    </row>
    <row r="45" spans="1:16" x14ac:dyDescent="0.25">
      <c r="B45" s="116"/>
      <c r="C45" s="68" t="s">
        <v>134</v>
      </c>
      <c r="D45" s="101">
        <f>+D44/$P44</f>
        <v>2.6119682474003418E-2</v>
      </c>
      <c r="E45" s="101">
        <f t="shared" ref="E45:P45" si="21">+E44/$P44</f>
        <v>4.7296121433403442E-2</v>
      </c>
      <c r="F45" s="101">
        <f t="shared" si="21"/>
        <v>0.10782292158240042</v>
      </c>
      <c r="G45" s="101">
        <f t="shared" si="21"/>
        <v>0.13038549903730801</v>
      </c>
      <c r="H45" s="101">
        <f t="shared" si="21"/>
        <v>8.3771462115785109E-2</v>
      </c>
      <c r="I45" s="101">
        <f t="shared" si="21"/>
        <v>3.0400802915955056E-2</v>
      </c>
      <c r="J45" s="101">
        <f t="shared" si="21"/>
        <v>6.4787652979689553E-2</v>
      </c>
      <c r="K45" s="101">
        <f t="shared" si="21"/>
        <v>0.14679879529318673</v>
      </c>
      <c r="L45" s="101">
        <f t="shared" si="21"/>
        <v>0.15312612041354115</v>
      </c>
      <c r="M45" s="101">
        <f t="shared" si="21"/>
        <v>0.10808699821565709</v>
      </c>
      <c r="N45" s="101">
        <f t="shared" si="21"/>
        <v>5.3417982321402213E-2</v>
      </c>
      <c r="O45" s="101">
        <f t="shared" si="21"/>
        <v>4.7985961217667739E-2</v>
      </c>
      <c r="P45" s="101">
        <f t="shared" si="21"/>
        <v>1</v>
      </c>
    </row>
    <row r="46" spans="1:16" x14ac:dyDescent="0.25">
      <c r="B46" s="112" t="s">
        <v>149</v>
      </c>
      <c r="C46" s="65" t="s">
        <v>67</v>
      </c>
      <c r="D46" s="66">
        <f>+'2016-17 ACT'!B65</f>
        <v>-154707.12</v>
      </c>
      <c r="E46" s="66">
        <f>+'2016-17 ACT'!C65</f>
        <v>59953.799999999996</v>
      </c>
      <c r="F46" s="66">
        <f>+'2016-17 ACT'!D65</f>
        <v>57669.46</v>
      </c>
      <c r="G46" s="66" t="str">
        <f>+'2016-17 ACT'!E65</f>
        <v xml:space="preserve"> </v>
      </c>
      <c r="H46" s="66">
        <f>+'2016-17 ACT'!F65</f>
        <v>0</v>
      </c>
      <c r="I46" s="66">
        <f>+'2016-17 ACT'!G65</f>
        <v>0</v>
      </c>
      <c r="J46" s="66">
        <f>+'2016-17 ACT'!H65</f>
        <v>0</v>
      </c>
      <c r="K46" s="66">
        <f>+'2016-17 ACT'!I65</f>
        <v>0</v>
      </c>
      <c r="L46" s="66">
        <f>+'2016-17 ACT'!J65</f>
        <v>0</v>
      </c>
      <c r="M46" s="66">
        <f>+'2016-17 ACT'!K65</f>
        <v>0</v>
      </c>
      <c r="N46" s="66">
        <f>+'2016-17 ACT'!L65</f>
        <v>0</v>
      </c>
      <c r="O46" s="66">
        <f>+'2016-17 ACT'!M65</f>
        <v>0</v>
      </c>
      <c r="P46" s="66">
        <f>+'2016-17 ACT'!N65</f>
        <v>30790.999999999978</v>
      </c>
    </row>
    <row r="47" spans="1:16" ht="15.75" thickBot="1" x14ac:dyDescent="0.3">
      <c r="B47" s="116"/>
      <c r="C47" s="68" t="s">
        <v>134</v>
      </c>
      <c r="D47" s="101">
        <f>IFERROR(D46/$P46," - ")</f>
        <v>-5.0244266181676496</v>
      </c>
      <c r="E47" s="101">
        <f t="shared" ref="E47:P47" si="22">IFERROR(E46/$P46," - ")</f>
        <v>1.9471209119547932</v>
      </c>
      <c r="F47" s="101">
        <f t="shared" si="22"/>
        <v>1.87293235036212</v>
      </c>
      <c r="G47" s="101" t="str">
        <f t="shared" si="22"/>
        <v xml:space="preserve"> - </v>
      </c>
      <c r="H47" s="101">
        <f t="shared" si="22"/>
        <v>0</v>
      </c>
      <c r="I47" s="101">
        <f t="shared" si="22"/>
        <v>0</v>
      </c>
      <c r="J47" s="101">
        <f t="shared" si="22"/>
        <v>0</v>
      </c>
      <c r="K47" s="101">
        <f t="shared" si="22"/>
        <v>0</v>
      </c>
      <c r="L47" s="101">
        <f t="shared" si="22"/>
        <v>0</v>
      </c>
      <c r="M47" s="101">
        <f t="shared" si="22"/>
        <v>0</v>
      </c>
      <c r="N47" s="101">
        <f t="shared" si="22"/>
        <v>0</v>
      </c>
      <c r="O47" s="101">
        <f t="shared" si="22"/>
        <v>0</v>
      </c>
      <c r="P47" s="101">
        <f t="shared" si="22"/>
        <v>1</v>
      </c>
    </row>
    <row r="48" spans="1:16" x14ac:dyDescent="0.25">
      <c r="B48" s="114" t="s">
        <v>69</v>
      </c>
      <c r="C48" s="91" t="s">
        <v>67</v>
      </c>
      <c r="D48" s="92">
        <f>+'2016-17'!B65</f>
        <v>849531.25</v>
      </c>
      <c r="E48" s="92">
        <f>+'2016-17'!C65</f>
        <v>849531.25</v>
      </c>
      <c r="F48" s="92">
        <f>+'2016-17'!D65</f>
        <v>849531.25</v>
      </c>
      <c r="G48" s="92">
        <f>+'2016-17'!E65</f>
        <v>849531.25</v>
      </c>
      <c r="H48" s="92">
        <f>+'2016-17'!F65</f>
        <v>849531.25</v>
      </c>
      <c r="I48" s="92">
        <f>+'2016-17'!G65</f>
        <v>849531.25</v>
      </c>
      <c r="J48" s="92">
        <f>+'2016-17'!H65</f>
        <v>849531.25</v>
      </c>
      <c r="K48" s="92">
        <f>+'2016-17'!I65</f>
        <v>849531.25</v>
      </c>
      <c r="L48" s="92">
        <f>+'2016-17'!J65</f>
        <v>849531.25</v>
      </c>
      <c r="M48" s="92">
        <f>+'2016-17'!K65</f>
        <v>849531.25</v>
      </c>
      <c r="N48" s="92">
        <f>+'2016-17'!L65</f>
        <v>849531.25</v>
      </c>
      <c r="O48" s="92">
        <f>+'2016-17'!M65</f>
        <v>849531.25</v>
      </c>
      <c r="P48" s="93">
        <f>+'2016-17'!N65</f>
        <v>10194375</v>
      </c>
    </row>
    <row r="49" spans="1:16" ht="15.75" thickBot="1" x14ac:dyDescent="0.3">
      <c r="B49" s="115"/>
      <c r="C49" s="68" t="s">
        <v>134</v>
      </c>
      <c r="D49" s="102">
        <f>+D48/$P48</f>
        <v>8.3333333333333329E-2</v>
      </c>
      <c r="E49" s="102">
        <f t="shared" ref="E49:P49" si="23">+E48/$P48</f>
        <v>8.3333333333333329E-2</v>
      </c>
      <c r="F49" s="102">
        <f t="shared" si="23"/>
        <v>8.3333333333333329E-2</v>
      </c>
      <c r="G49" s="102">
        <f t="shared" si="23"/>
        <v>8.3333333333333329E-2</v>
      </c>
      <c r="H49" s="102">
        <f t="shared" si="23"/>
        <v>8.3333333333333329E-2</v>
      </c>
      <c r="I49" s="102">
        <f t="shared" si="23"/>
        <v>8.3333333333333329E-2</v>
      </c>
      <c r="J49" s="102">
        <f t="shared" si="23"/>
        <v>8.3333333333333329E-2</v>
      </c>
      <c r="K49" s="102">
        <f t="shared" si="23"/>
        <v>8.3333333333333329E-2</v>
      </c>
      <c r="L49" s="102">
        <f t="shared" si="23"/>
        <v>8.3333333333333329E-2</v>
      </c>
      <c r="M49" s="102">
        <f t="shared" si="23"/>
        <v>8.3333333333333329E-2</v>
      </c>
      <c r="N49" s="102">
        <f t="shared" si="23"/>
        <v>8.3333333333333329E-2</v>
      </c>
      <c r="O49" s="102">
        <f t="shared" si="23"/>
        <v>8.3333333333333329E-2</v>
      </c>
      <c r="P49" s="103">
        <f t="shared" si="23"/>
        <v>1</v>
      </c>
    </row>
    <row r="50" spans="1:16" x14ac:dyDescent="0.25">
      <c r="C50" s="62" t="s">
        <v>145</v>
      </c>
      <c r="D50" s="3">
        <f>+(+D38+D40+D42+D44)/4</f>
        <v>331650.0575</v>
      </c>
      <c r="E50" s="3">
        <f t="shared" ref="E50:P50" si="24">+(+E38+E40+E42+E44)/4</f>
        <v>206589.21500000003</v>
      </c>
      <c r="F50" s="3">
        <f t="shared" si="24"/>
        <v>551090.21249999991</v>
      </c>
      <c r="G50" s="3">
        <f t="shared" si="24"/>
        <v>765066.71000000008</v>
      </c>
      <c r="H50" s="3">
        <f t="shared" si="24"/>
        <v>543113.86</v>
      </c>
      <c r="I50" s="3">
        <f t="shared" si="24"/>
        <v>346723.565</v>
      </c>
      <c r="J50" s="3">
        <f t="shared" si="24"/>
        <v>453303.7</v>
      </c>
      <c r="K50" s="3">
        <f t="shared" si="24"/>
        <v>581829.52999999991</v>
      </c>
      <c r="L50" s="3">
        <f t="shared" si="24"/>
        <v>593160.09250000003</v>
      </c>
      <c r="M50" s="3">
        <f t="shared" si="24"/>
        <v>849398.5575</v>
      </c>
      <c r="N50" s="3">
        <f t="shared" si="24"/>
        <v>435231.04</v>
      </c>
      <c r="O50" s="3">
        <f t="shared" si="24"/>
        <v>209293.61250000005</v>
      </c>
      <c r="P50" s="3">
        <f t="shared" si="24"/>
        <v>5866450.1524999999</v>
      </c>
    </row>
    <row r="51" spans="1:16" x14ac:dyDescent="0.25">
      <c r="C51" s="61" t="s">
        <v>141</v>
      </c>
      <c r="D51" s="85">
        <f>+D50/$P50</f>
        <v>5.6533346210854041E-2</v>
      </c>
      <c r="E51" s="85">
        <f t="shared" ref="E51:P51" si="25">+E50/$P50</f>
        <v>3.5215370390893307E-2</v>
      </c>
      <c r="F51" s="85">
        <f t="shared" si="25"/>
        <v>9.3939298583343739E-2</v>
      </c>
      <c r="G51" s="85">
        <f t="shared" si="25"/>
        <v>0.13041391132829541</v>
      </c>
      <c r="H51" s="85">
        <f t="shared" si="25"/>
        <v>9.2579642864356548E-2</v>
      </c>
      <c r="I51" s="85">
        <f t="shared" si="25"/>
        <v>5.910278890757182E-2</v>
      </c>
      <c r="J51" s="85">
        <f t="shared" si="25"/>
        <v>7.7270527868855021E-2</v>
      </c>
      <c r="K51" s="85">
        <f t="shared" si="25"/>
        <v>9.917914835636199E-2</v>
      </c>
      <c r="L51" s="85">
        <f t="shared" si="25"/>
        <v>0.10111056551758539</v>
      </c>
      <c r="M51" s="85">
        <f t="shared" si="25"/>
        <v>0.14478918859270065</v>
      </c>
      <c r="N51" s="85">
        <f t="shared" si="25"/>
        <v>7.4189847128339675E-2</v>
      </c>
      <c r="O51" s="85">
        <f t="shared" si="25"/>
        <v>3.5676364250842418E-2</v>
      </c>
      <c r="P51" s="85">
        <f t="shared" si="25"/>
        <v>1</v>
      </c>
    </row>
    <row r="52" spans="1:16" x14ac:dyDescent="0.25">
      <c r="C52" s="61" t="s">
        <v>146</v>
      </c>
      <c r="D52" s="78">
        <f>IFERROR((D44/D38)^(1/(4-1))-1,"N/A")</f>
        <v>-0.34686766645096834</v>
      </c>
      <c r="E52" s="78">
        <f t="shared" ref="E52:P52" si="26">IFERROR((E44/E38)^(1/(4-1))-1,"N/A")</f>
        <v>0.51803217301446924</v>
      </c>
      <c r="F52" s="78">
        <f t="shared" si="26"/>
        <v>-2.3702625138138922E-3</v>
      </c>
      <c r="G52" s="78">
        <f t="shared" si="26"/>
        <v>-5.5631894635388535E-2</v>
      </c>
      <c r="H52" s="78">
        <f t="shared" si="26"/>
        <v>-0.141086271185764</v>
      </c>
      <c r="I52" s="78">
        <f t="shared" si="26"/>
        <v>-0.40178175480638501</v>
      </c>
      <c r="J52" s="78">
        <f t="shared" si="26"/>
        <v>-0.14984019466288412</v>
      </c>
      <c r="K52" s="78">
        <f t="shared" si="26"/>
        <v>0.17283397804349132</v>
      </c>
      <c r="L52" s="78">
        <f t="shared" si="26"/>
        <v>0.50325807160217262</v>
      </c>
      <c r="M52" s="78">
        <f t="shared" si="26"/>
        <v>7.3699488929093837E-2</v>
      </c>
      <c r="N52" s="78">
        <f t="shared" si="26"/>
        <v>-0.18935535551508731</v>
      </c>
      <c r="O52" s="78">
        <f t="shared" si="26"/>
        <v>3.3149662736237762E-2</v>
      </c>
      <c r="P52" s="78">
        <f t="shared" si="26"/>
        <v>-3.6355014128012897E-2</v>
      </c>
    </row>
    <row r="54" spans="1:16" ht="18.75" x14ac:dyDescent="0.3">
      <c r="A54" s="63" t="s">
        <v>126</v>
      </c>
      <c r="B54" s="5" t="s">
        <v>65</v>
      </c>
      <c r="C54" s="5"/>
      <c r="D54" s="71" t="s">
        <v>42</v>
      </c>
      <c r="E54" s="71" t="s">
        <v>43</v>
      </c>
      <c r="F54" s="71" t="s">
        <v>44</v>
      </c>
      <c r="G54" s="71" t="s">
        <v>45</v>
      </c>
      <c r="H54" s="71" t="s">
        <v>46</v>
      </c>
      <c r="I54" s="71" t="s">
        <v>47</v>
      </c>
      <c r="J54" s="71" t="s">
        <v>48</v>
      </c>
      <c r="K54" s="71" t="s">
        <v>49</v>
      </c>
      <c r="L54" s="71" t="s">
        <v>50</v>
      </c>
      <c r="M54" s="71" t="s">
        <v>51</v>
      </c>
      <c r="N54" s="71" t="s">
        <v>52</v>
      </c>
      <c r="O54" s="71" t="s">
        <v>53</v>
      </c>
      <c r="P54" s="72" t="s">
        <v>4</v>
      </c>
    </row>
    <row r="55" spans="1:16" x14ac:dyDescent="0.25">
      <c r="B55" s="112" t="s">
        <v>8</v>
      </c>
      <c r="C55" s="65" t="s">
        <v>67</v>
      </c>
      <c r="D55" s="66">
        <f>+'2012-13'!B94</f>
        <v>1361708.29</v>
      </c>
      <c r="E55" s="66">
        <f>+'2012-13'!C94</f>
        <v>698128.37</v>
      </c>
      <c r="F55" s="66">
        <f>+'2012-13'!D94</f>
        <v>1440479.5299999998</v>
      </c>
      <c r="G55" s="66">
        <f>+'2012-13'!E94</f>
        <v>1695270.85</v>
      </c>
      <c r="H55" s="66">
        <f>+'2012-13'!F94</f>
        <v>1793369.99</v>
      </c>
      <c r="I55" s="66">
        <f>+'2012-13'!G94</f>
        <v>1748342.1899999997</v>
      </c>
      <c r="J55" s="66">
        <f>+'2012-13'!H94</f>
        <v>1386175.6300000001</v>
      </c>
      <c r="K55" s="66">
        <f>+'2012-13'!I94</f>
        <v>1232265.1299999999</v>
      </c>
      <c r="L55" s="66">
        <f>+'2012-13'!J94</f>
        <v>949098.58999999985</v>
      </c>
      <c r="M55" s="66">
        <f>+'2012-13'!K94</f>
        <v>1262647.2599999998</v>
      </c>
      <c r="N55" s="66">
        <f>+'2012-13'!L94</f>
        <v>1407389.83</v>
      </c>
      <c r="O55" s="66">
        <f>+'2012-13'!M94</f>
        <v>562563.39</v>
      </c>
      <c r="P55" s="66">
        <f>+'2012-13'!N94</f>
        <v>15537439.049999997</v>
      </c>
    </row>
    <row r="56" spans="1:16" x14ac:dyDescent="0.25">
      <c r="B56" s="113"/>
      <c r="C56" s="68" t="s">
        <v>129</v>
      </c>
      <c r="D56" s="86">
        <f>+D55/$P55</f>
        <v>8.7640458998292925E-2</v>
      </c>
      <c r="E56" s="86">
        <f t="shared" ref="E56:P56" si="27">+E55/$P55</f>
        <v>4.493201020794995E-2</v>
      </c>
      <c r="F56" s="86">
        <f t="shared" si="27"/>
        <v>9.2710228845596029E-2</v>
      </c>
      <c r="G56" s="86">
        <f t="shared" si="27"/>
        <v>0.10910876911855048</v>
      </c>
      <c r="H56" s="86">
        <f t="shared" si="27"/>
        <v>0.1154224955752924</v>
      </c>
      <c r="I56" s="86">
        <f t="shared" si="27"/>
        <v>0.11252447616198373</v>
      </c>
      <c r="J56" s="86">
        <f t="shared" si="27"/>
        <v>8.9215193413743454E-2</v>
      </c>
      <c r="K56" s="86">
        <f t="shared" si="27"/>
        <v>7.9309410388322663E-2</v>
      </c>
      <c r="L56" s="86">
        <f t="shared" si="27"/>
        <v>6.108462192165446E-2</v>
      </c>
      <c r="M56" s="86">
        <f t="shared" si="27"/>
        <v>8.1264824655901069E-2</v>
      </c>
      <c r="N56" s="86">
        <f t="shared" si="27"/>
        <v>9.0580553556539961E-2</v>
      </c>
      <c r="O56" s="86">
        <f t="shared" si="27"/>
        <v>3.6206957156173052E-2</v>
      </c>
      <c r="P56" s="86">
        <f t="shared" si="27"/>
        <v>1</v>
      </c>
    </row>
    <row r="57" spans="1:16" x14ac:dyDescent="0.25">
      <c r="B57" s="112" t="s">
        <v>9</v>
      </c>
      <c r="C57" s="65" t="s">
        <v>67</v>
      </c>
      <c r="D57" s="66">
        <f>+'2013-14'!B66</f>
        <v>1135744.1499999999</v>
      </c>
      <c r="E57" s="66">
        <f>+'2013-14'!C66</f>
        <v>940134.65999999992</v>
      </c>
      <c r="F57" s="66">
        <f>+'2013-14'!D66</f>
        <v>1086469.3500000001</v>
      </c>
      <c r="G57" s="66">
        <f>+'2013-14'!E66</f>
        <v>1206281.27</v>
      </c>
      <c r="H57" s="66">
        <f>+'2013-14'!F66</f>
        <v>886445.21</v>
      </c>
      <c r="I57" s="66">
        <f>+'2013-14'!G66</f>
        <v>860704.71000000008</v>
      </c>
      <c r="J57" s="66">
        <f>+'2013-14'!H66</f>
        <v>1140199.54</v>
      </c>
      <c r="K57" s="66">
        <f>+'2013-14'!I66</f>
        <v>1219102.4900000002</v>
      </c>
      <c r="L57" s="66">
        <f>+'2013-14'!J66</f>
        <v>1463647.5100000002</v>
      </c>
      <c r="M57" s="66">
        <f>+'2013-14'!K66</f>
        <v>2382483.69</v>
      </c>
      <c r="N57" s="66">
        <f>+'2013-14'!L66</f>
        <v>902686.59000000008</v>
      </c>
      <c r="O57" s="66">
        <f>+'2013-14'!M66</f>
        <v>571175.93000000017</v>
      </c>
      <c r="P57" s="66">
        <f>+'2013-14'!N66</f>
        <v>13795075.100000001</v>
      </c>
    </row>
    <row r="58" spans="1:16" x14ac:dyDescent="0.25">
      <c r="B58" s="113"/>
      <c r="C58" s="68" t="s">
        <v>129</v>
      </c>
      <c r="D58" s="86">
        <f>+D57/$P57</f>
        <v>8.2329682279149011E-2</v>
      </c>
      <c r="E58" s="86">
        <f t="shared" ref="E58:P58" si="28">+E57/$P57</f>
        <v>6.8150021162262459E-2</v>
      </c>
      <c r="F58" s="86">
        <f t="shared" si="28"/>
        <v>7.8757769865276051E-2</v>
      </c>
      <c r="G58" s="86">
        <f t="shared" si="28"/>
        <v>8.7442892572581921E-2</v>
      </c>
      <c r="H58" s="86">
        <f t="shared" si="28"/>
        <v>6.4258092368050967E-2</v>
      </c>
      <c r="I58" s="86">
        <f t="shared" si="28"/>
        <v>6.2392172841451224E-2</v>
      </c>
      <c r="J58" s="86">
        <f t="shared" si="28"/>
        <v>8.2652651887339126E-2</v>
      </c>
      <c r="K58" s="86">
        <f t="shared" si="28"/>
        <v>8.8372298168931329E-2</v>
      </c>
      <c r="L58" s="86">
        <f t="shared" si="28"/>
        <v>0.10609927814021107</v>
      </c>
      <c r="M58" s="86">
        <f t="shared" si="28"/>
        <v>0.17270538019760398</v>
      </c>
      <c r="N58" s="86">
        <f t="shared" si="28"/>
        <v>6.543542412465736E-2</v>
      </c>
      <c r="O58" s="86">
        <f t="shared" si="28"/>
        <v>4.1404336392485468E-2</v>
      </c>
      <c r="P58" s="86">
        <f t="shared" si="28"/>
        <v>1</v>
      </c>
    </row>
    <row r="59" spans="1:16" x14ac:dyDescent="0.25">
      <c r="B59" s="112" t="s">
        <v>10</v>
      </c>
      <c r="C59" s="65" t="s">
        <v>67</v>
      </c>
      <c r="D59" s="66">
        <f>+'2014-15'!B94</f>
        <v>1186267.5099999998</v>
      </c>
      <c r="E59" s="66">
        <f>+'2014-15'!C94</f>
        <v>905411.83000000007</v>
      </c>
      <c r="F59" s="66">
        <f>+'2014-15'!D94</f>
        <v>1141911.04</v>
      </c>
      <c r="G59" s="66">
        <f>+'2014-15'!E94</f>
        <v>1549600.9800000002</v>
      </c>
      <c r="H59" s="66">
        <f>+'2014-15'!F94</f>
        <v>1690145.0100000002</v>
      </c>
      <c r="I59" s="66">
        <f>+'2014-15'!G94</f>
        <v>1042283.72</v>
      </c>
      <c r="J59" s="66">
        <f>+'2014-15'!H94</f>
        <v>1198477.4500000002</v>
      </c>
      <c r="K59" s="66">
        <f>+'2014-15'!I94</f>
        <v>1275469.3</v>
      </c>
      <c r="L59" s="66">
        <f>+'2014-15'!J94</f>
        <v>1225122.05</v>
      </c>
      <c r="M59" s="66">
        <f>+'2014-15'!K94</f>
        <v>1374660.42</v>
      </c>
      <c r="N59" s="66">
        <f>+'2014-15'!L94</f>
        <v>1380279.7999999998</v>
      </c>
      <c r="O59" s="66">
        <f>+'2014-15'!M94</f>
        <v>719274.35000000009</v>
      </c>
      <c r="P59" s="66">
        <f>+'2014-15'!N94</f>
        <v>14688903.460000001</v>
      </c>
    </row>
    <row r="60" spans="1:16" x14ac:dyDescent="0.25">
      <c r="B60" s="113"/>
      <c r="C60" s="68" t="s">
        <v>129</v>
      </c>
      <c r="D60" s="86">
        <f>+D59/$P59</f>
        <v>8.0759432671770021E-2</v>
      </c>
      <c r="E60" s="86">
        <f t="shared" ref="E60:P60" si="29">+E59/$P59</f>
        <v>6.1639170852035817E-2</v>
      </c>
      <c r="F60" s="86">
        <f t="shared" si="29"/>
        <v>7.7739706242170373E-2</v>
      </c>
      <c r="G60" s="86">
        <f t="shared" si="29"/>
        <v>0.10549466706073649</v>
      </c>
      <c r="H60" s="86">
        <f t="shared" si="29"/>
        <v>0.11506270802327134</v>
      </c>
      <c r="I60" s="86">
        <f t="shared" si="29"/>
        <v>7.0957217660139751E-2</v>
      </c>
      <c r="J60" s="86">
        <f t="shared" si="29"/>
        <v>8.1590668307108621E-2</v>
      </c>
      <c r="K60" s="86">
        <f t="shared" si="29"/>
        <v>8.6832165755142077E-2</v>
      </c>
      <c r="L60" s="86">
        <f t="shared" si="29"/>
        <v>8.3404595403338569E-2</v>
      </c>
      <c r="M60" s="86">
        <f t="shared" si="29"/>
        <v>9.3584958451350578E-2</v>
      </c>
      <c r="N60" s="86">
        <f t="shared" si="29"/>
        <v>9.3967517981086907E-2</v>
      </c>
      <c r="O60" s="86">
        <f t="shared" si="29"/>
        <v>4.8967191591849431E-2</v>
      </c>
      <c r="P60" s="86">
        <f t="shared" si="29"/>
        <v>1</v>
      </c>
    </row>
    <row r="61" spans="1:16" x14ac:dyDescent="0.25">
      <c r="B61" s="112" t="s">
        <v>11</v>
      </c>
      <c r="C61" s="65" t="s">
        <v>67</v>
      </c>
      <c r="D61" s="66">
        <f>+'2015-16'!B94</f>
        <v>739590.15999999992</v>
      </c>
      <c r="E61" s="66">
        <f>+'2015-16'!C94</f>
        <v>1111976.73</v>
      </c>
      <c r="F61" s="66">
        <f>+'2015-16'!D94</f>
        <v>1555808.13</v>
      </c>
      <c r="G61" s="66">
        <f>+'2015-16'!E94</f>
        <v>1859130.9000000001</v>
      </c>
      <c r="H61" s="66">
        <f>+'2015-16'!F94</f>
        <v>1313426.57</v>
      </c>
      <c r="I61" s="66">
        <f>+'2015-16'!G94</f>
        <v>1345104.72</v>
      </c>
      <c r="J61" s="66">
        <f>+'2015-16'!H94</f>
        <v>1199463.6299999999</v>
      </c>
      <c r="K61" s="66">
        <f>+'2015-16'!I94</f>
        <v>1650056.3299999998</v>
      </c>
      <c r="L61" s="66">
        <f>+'2015-16'!J94</f>
        <v>1834925.21</v>
      </c>
      <c r="M61" s="66">
        <f>+'2015-16'!K94</f>
        <v>1573719.4200000002</v>
      </c>
      <c r="N61" s="66">
        <f>+'2015-16'!L94</f>
        <v>1463485.0899999999</v>
      </c>
      <c r="O61" s="66">
        <f>+'2015-16'!M94</f>
        <v>672037.97</v>
      </c>
      <c r="P61" s="66">
        <f>+'2015-16'!N94</f>
        <v>16318724.859999999</v>
      </c>
    </row>
    <row r="62" spans="1:16" x14ac:dyDescent="0.25">
      <c r="B62" s="113"/>
      <c r="C62" s="68" t="s">
        <v>129</v>
      </c>
      <c r="D62" s="86">
        <f>+D61/$P61</f>
        <v>4.5321565645907946E-2</v>
      </c>
      <c r="E62" s="86">
        <f t="shared" ref="E62:P62" si="30">+E61/$P61</f>
        <v>6.8141153156252188E-2</v>
      </c>
      <c r="F62" s="86">
        <f t="shared" si="30"/>
        <v>9.5338829678632137E-2</v>
      </c>
      <c r="G62" s="86">
        <f t="shared" si="30"/>
        <v>0.11392623602332126</v>
      </c>
      <c r="H62" s="86">
        <f t="shared" si="30"/>
        <v>8.0485857888286022E-2</v>
      </c>
      <c r="I62" s="86">
        <f t="shared" si="30"/>
        <v>8.2427072675088905E-2</v>
      </c>
      <c r="J62" s="86">
        <f t="shared" si="30"/>
        <v>7.3502288952741121E-2</v>
      </c>
      <c r="K62" s="86">
        <f t="shared" si="30"/>
        <v>0.10111429319116542</v>
      </c>
      <c r="L62" s="86">
        <f t="shared" si="30"/>
        <v>0.11244292833796819</v>
      </c>
      <c r="M62" s="86">
        <f t="shared" si="30"/>
        <v>9.6436420952071875E-2</v>
      </c>
      <c r="N62" s="86">
        <f t="shared" si="30"/>
        <v>8.9681338619002848E-2</v>
      </c>
      <c r="O62" s="86">
        <f t="shared" si="30"/>
        <v>4.11820148795621E-2</v>
      </c>
      <c r="P62" s="86">
        <f t="shared" si="30"/>
        <v>1</v>
      </c>
    </row>
    <row r="63" spans="1:16" x14ac:dyDescent="0.25">
      <c r="B63" s="112" t="s">
        <v>149</v>
      </c>
      <c r="C63" s="65" t="s">
        <v>67</v>
      </c>
      <c r="D63" s="66">
        <f>+'2016-17 ACT'!B66</f>
        <v>1084955.81</v>
      </c>
      <c r="E63" s="66">
        <f>+'2016-17 ACT'!C66</f>
        <v>992316.17999999993</v>
      </c>
      <c r="F63" s="66">
        <f>+'2016-17 ACT'!D66</f>
        <v>1471999.0299999998</v>
      </c>
      <c r="G63" s="66" t="str">
        <f>+'2016-17 ACT'!E66</f>
        <v xml:space="preserve"> </v>
      </c>
      <c r="H63" s="66">
        <f>+'2016-17 ACT'!F66</f>
        <v>0</v>
      </c>
      <c r="I63" s="66">
        <f>+'2016-17 ACT'!G66</f>
        <v>0</v>
      </c>
      <c r="J63" s="66">
        <f>+'2016-17 ACT'!H66</f>
        <v>0</v>
      </c>
      <c r="K63" s="66">
        <f>+'2016-17 ACT'!I66</f>
        <v>0</v>
      </c>
      <c r="L63" s="66">
        <f>+'2016-17 ACT'!J66</f>
        <v>0</v>
      </c>
      <c r="M63" s="66">
        <f>+'2016-17 ACT'!K66</f>
        <v>0</v>
      </c>
      <c r="N63" s="66">
        <f>+'2016-17 ACT'!L66</f>
        <v>0</v>
      </c>
      <c r="O63" s="66">
        <f>+'2016-17 ACT'!M66</f>
        <v>0</v>
      </c>
      <c r="P63" s="66">
        <f>+'2016-17 ACT'!N66</f>
        <v>3977795.8200000003</v>
      </c>
    </row>
    <row r="64" spans="1:16" ht="15.75" thickBot="1" x14ac:dyDescent="0.3">
      <c r="B64" s="116"/>
      <c r="C64" s="68" t="s">
        <v>129</v>
      </c>
      <c r="D64" s="86">
        <f>IFERROR(D63/$P63," - ")</f>
        <v>0.27275301676997588</v>
      </c>
      <c r="E64" s="86">
        <f t="shared" ref="E64:P64" si="31">IFERROR(E63/$P63," - ")</f>
        <v>0.24946382994590202</v>
      </c>
      <c r="F64" s="86">
        <f t="shared" si="31"/>
        <v>0.37005394359331389</v>
      </c>
      <c r="G64" s="86" t="str">
        <f t="shared" si="31"/>
        <v xml:space="preserve"> - </v>
      </c>
      <c r="H64" s="86">
        <f t="shared" si="31"/>
        <v>0</v>
      </c>
      <c r="I64" s="86">
        <f t="shared" si="31"/>
        <v>0</v>
      </c>
      <c r="J64" s="86">
        <f t="shared" si="31"/>
        <v>0</v>
      </c>
      <c r="K64" s="86">
        <f t="shared" si="31"/>
        <v>0</v>
      </c>
      <c r="L64" s="86">
        <f t="shared" si="31"/>
        <v>0</v>
      </c>
      <c r="M64" s="86">
        <f t="shared" si="31"/>
        <v>0</v>
      </c>
      <c r="N64" s="86">
        <f t="shared" si="31"/>
        <v>0</v>
      </c>
      <c r="O64" s="86">
        <f t="shared" si="31"/>
        <v>0</v>
      </c>
      <c r="P64" s="86">
        <f t="shared" si="31"/>
        <v>1</v>
      </c>
    </row>
    <row r="65" spans="1:16" x14ac:dyDescent="0.25">
      <c r="B65" s="114" t="s">
        <v>69</v>
      </c>
      <c r="C65" s="91" t="s">
        <v>67</v>
      </c>
      <c r="D65" s="92">
        <f>+'2016-17'!B66</f>
        <v>1402084.5804420207</v>
      </c>
      <c r="E65" s="92">
        <f>+'2016-17'!C66</f>
        <v>1402084.5804420207</v>
      </c>
      <c r="F65" s="92">
        <f>+'2016-17'!D66</f>
        <v>1402084.5804420207</v>
      </c>
      <c r="G65" s="92">
        <f>+'2016-17'!E66</f>
        <v>1402084.5804420207</v>
      </c>
      <c r="H65" s="92">
        <f>+'2016-17'!F66</f>
        <v>1402084.5804420207</v>
      </c>
      <c r="I65" s="92">
        <f>+'2016-17'!G66</f>
        <v>1402084.5804420207</v>
      </c>
      <c r="J65" s="92">
        <f>+'2016-17'!H66</f>
        <v>1402084.5804420207</v>
      </c>
      <c r="K65" s="92">
        <f>+'2016-17'!I66</f>
        <v>1402084.5804420207</v>
      </c>
      <c r="L65" s="92">
        <f>+'2016-17'!J66</f>
        <v>1402084.5804420207</v>
      </c>
      <c r="M65" s="92">
        <f>+'2016-17'!K66</f>
        <v>1402084.5804420207</v>
      </c>
      <c r="N65" s="92">
        <f>+'2016-17'!L66</f>
        <v>1402084.5804420207</v>
      </c>
      <c r="O65" s="92">
        <f>+'2016-17'!M66</f>
        <v>1402084.5804420207</v>
      </c>
      <c r="P65" s="92">
        <f>+'2016-17'!N66</f>
        <v>16825014.965304248</v>
      </c>
    </row>
    <row r="66" spans="1:16" ht="15.75" thickBot="1" x14ac:dyDescent="0.3">
      <c r="B66" s="115"/>
      <c r="C66" s="94" t="s">
        <v>129</v>
      </c>
      <c r="D66" s="109">
        <f>+D65/$P65</f>
        <v>8.3333333333333329E-2</v>
      </c>
      <c r="E66" s="109">
        <f t="shared" ref="E66:P66" si="32">+E65/$P65</f>
        <v>8.3333333333333329E-2</v>
      </c>
      <c r="F66" s="109">
        <f t="shared" si="32"/>
        <v>8.3333333333333329E-2</v>
      </c>
      <c r="G66" s="109">
        <f t="shared" si="32"/>
        <v>8.3333333333333329E-2</v>
      </c>
      <c r="H66" s="109">
        <f t="shared" si="32"/>
        <v>8.3333333333333329E-2</v>
      </c>
      <c r="I66" s="109">
        <f t="shared" si="32"/>
        <v>8.3333333333333329E-2</v>
      </c>
      <c r="J66" s="109">
        <f t="shared" si="32"/>
        <v>8.3333333333333329E-2</v>
      </c>
      <c r="K66" s="109">
        <f t="shared" si="32"/>
        <v>8.3333333333333329E-2</v>
      </c>
      <c r="L66" s="109">
        <f t="shared" si="32"/>
        <v>8.3333333333333329E-2</v>
      </c>
      <c r="M66" s="109">
        <f t="shared" si="32"/>
        <v>8.3333333333333329E-2</v>
      </c>
      <c r="N66" s="109">
        <f t="shared" si="32"/>
        <v>8.3333333333333329E-2</v>
      </c>
      <c r="O66" s="109">
        <f t="shared" si="32"/>
        <v>8.3333333333333329E-2</v>
      </c>
      <c r="P66" s="110">
        <f t="shared" si="32"/>
        <v>1</v>
      </c>
    </row>
    <row r="67" spans="1:16" x14ac:dyDescent="0.25">
      <c r="C67" s="61" t="s">
        <v>145</v>
      </c>
      <c r="D67" s="3">
        <f>+(+D55+D57+D59+D61)/4</f>
        <v>1105827.5274999999</v>
      </c>
      <c r="E67" s="3">
        <f t="shared" ref="E67:P67" si="33">+(+E55+E57+E59+E61)/4</f>
        <v>913912.89749999996</v>
      </c>
      <c r="F67" s="3">
        <f t="shared" si="33"/>
        <v>1306167.0125</v>
      </c>
      <c r="G67" s="3">
        <f t="shared" si="33"/>
        <v>1577571.0000000002</v>
      </c>
      <c r="H67" s="3">
        <f t="shared" si="33"/>
        <v>1420846.6950000003</v>
      </c>
      <c r="I67" s="3">
        <f t="shared" si="33"/>
        <v>1249108.835</v>
      </c>
      <c r="J67" s="3">
        <f t="shared" si="33"/>
        <v>1231079.0625</v>
      </c>
      <c r="K67" s="3">
        <f t="shared" si="33"/>
        <v>1344223.3125</v>
      </c>
      <c r="L67" s="3">
        <f t="shared" si="33"/>
        <v>1368198.34</v>
      </c>
      <c r="M67" s="3">
        <f t="shared" si="33"/>
        <v>1648377.6974999998</v>
      </c>
      <c r="N67" s="3">
        <f t="shared" si="33"/>
        <v>1288460.3274999999</v>
      </c>
      <c r="O67" s="3">
        <f t="shared" si="33"/>
        <v>631262.91000000015</v>
      </c>
      <c r="P67" s="3">
        <f t="shared" si="33"/>
        <v>15085035.6175</v>
      </c>
    </row>
    <row r="68" spans="1:16" x14ac:dyDescent="0.25">
      <c r="C68" s="61" t="s">
        <v>141</v>
      </c>
      <c r="D68" s="87">
        <f>+D67/$P67</f>
        <v>7.3306258966809493E-2</v>
      </c>
      <c r="E68" s="87">
        <f t="shared" ref="E68:P68" si="34">+E67/$P67</f>
        <v>6.0584072896704248E-2</v>
      </c>
      <c r="F68" s="87">
        <f t="shared" si="34"/>
        <v>8.6586935929055989E-2</v>
      </c>
      <c r="G68" s="87">
        <f t="shared" si="34"/>
        <v>0.10457853995186302</v>
      </c>
      <c r="H68" s="87">
        <f t="shared" si="34"/>
        <v>9.418915082651115E-2</v>
      </c>
      <c r="I68" s="87">
        <f t="shared" si="34"/>
        <v>8.280450021284147E-2</v>
      </c>
      <c r="J68" s="87">
        <f t="shared" si="34"/>
        <v>8.1609291069345405E-2</v>
      </c>
      <c r="K68" s="87">
        <f t="shared" si="34"/>
        <v>8.9109720824296884E-2</v>
      </c>
      <c r="L68" s="87">
        <f t="shared" si="34"/>
        <v>9.069904604088351E-2</v>
      </c>
      <c r="M68" s="87">
        <f t="shared" si="34"/>
        <v>0.10927237689699143</v>
      </c>
      <c r="N68" s="87">
        <f t="shared" si="34"/>
        <v>8.5413144534128238E-2</v>
      </c>
      <c r="O68" s="87">
        <f t="shared" si="34"/>
        <v>4.1846961850569207E-2</v>
      </c>
      <c r="P68" s="87">
        <f t="shared" si="34"/>
        <v>1</v>
      </c>
    </row>
    <row r="69" spans="1:16" x14ac:dyDescent="0.25">
      <c r="C69" s="61" t="s">
        <v>147</v>
      </c>
      <c r="D69" s="78">
        <f t="shared" ref="D69:P69" si="35">IFERROR((D61/D55)^(1/(4-1))-1,"N/A")</f>
        <v>-0.18410235237570849</v>
      </c>
      <c r="E69" s="78">
        <f t="shared" si="35"/>
        <v>0.16784929804487847</v>
      </c>
      <c r="F69" s="78">
        <f t="shared" si="35"/>
        <v>2.6005404654156683E-2</v>
      </c>
      <c r="G69" s="78">
        <f t="shared" si="35"/>
        <v>3.123337050050834E-2</v>
      </c>
      <c r="H69" s="78">
        <f t="shared" si="35"/>
        <v>-9.8611596476270602E-2</v>
      </c>
      <c r="I69" s="78">
        <f t="shared" si="35"/>
        <v>-8.3688326004723534E-2</v>
      </c>
      <c r="J69" s="78">
        <f t="shared" si="35"/>
        <v>-4.7080366931171791E-2</v>
      </c>
      <c r="K69" s="78">
        <f t="shared" si="35"/>
        <v>0.10221132863225346</v>
      </c>
      <c r="L69" s="78">
        <f t="shared" si="35"/>
        <v>0.24576372247248801</v>
      </c>
      <c r="M69" s="78">
        <f t="shared" si="35"/>
        <v>7.6172163989242092E-2</v>
      </c>
      <c r="N69" s="78">
        <f t="shared" si="35"/>
        <v>1.3113178330500741E-2</v>
      </c>
      <c r="O69" s="78">
        <f t="shared" si="35"/>
        <v>6.1062049782246941E-2</v>
      </c>
      <c r="P69" s="78">
        <f t="shared" si="35"/>
        <v>1.6488010990087787E-2</v>
      </c>
    </row>
    <row r="70" spans="1:16" x14ac:dyDescent="0.25">
      <c r="A70" s="111" t="s">
        <v>150</v>
      </c>
    </row>
    <row r="71" spans="1:16" x14ac:dyDescent="0.25">
      <c r="A71" s="111" t="s">
        <v>148</v>
      </c>
    </row>
  </sheetData>
  <mergeCells count="24">
    <mergeCell ref="B38:B39"/>
    <mergeCell ref="B40:B41"/>
    <mergeCell ref="B42:B43"/>
    <mergeCell ref="B44:B45"/>
    <mergeCell ref="B48:B49"/>
    <mergeCell ref="B46:B47"/>
    <mergeCell ref="B21:B22"/>
    <mergeCell ref="B23:B24"/>
    <mergeCell ref="B25:B26"/>
    <mergeCell ref="B27:B28"/>
    <mergeCell ref="B31:B32"/>
    <mergeCell ref="B29:B30"/>
    <mergeCell ref="B4:B5"/>
    <mergeCell ref="B6:B7"/>
    <mergeCell ref="B8:B9"/>
    <mergeCell ref="B10:B11"/>
    <mergeCell ref="B14:B15"/>
    <mergeCell ref="B12:B13"/>
    <mergeCell ref="B55:B56"/>
    <mergeCell ref="B57:B58"/>
    <mergeCell ref="B59:B60"/>
    <mergeCell ref="B61:B62"/>
    <mergeCell ref="B65:B66"/>
    <mergeCell ref="B63:B64"/>
  </mergeCells>
  <pageMargins left="0.7" right="0.7" top="0.75" bottom="0.75" header="0.3" footer="0.3"/>
  <pageSetup paperSize="17" scale="64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topLeftCell="A16" workbookViewId="0">
      <selection activeCell="C27" sqref="C27"/>
    </sheetView>
  </sheetViews>
  <sheetFormatPr defaultRowHeight="15" x14ac:dyDescent="0.25"/>
  <cols>
    <col min="1" max="1" width="38.28515625" customWidth="1"/>
    <col min="2" max="2" width="10" customWidth="1"/>
    <col min="3" max="3" width="36.42578125" customWidth="1"/>
    <col min="4" max="4" width="13.28515625" bestFit="1" customWidth="1"/>
    <col min="5" max="5" width="11.5703125" bestFit="1" customWidth="1"/>
    <col min="6" max="7" width="13.28515625" bestFit="1" customWidth="1"/>
    <col min="8" max="8" width="13.42578125" customWidth="1"/>
    <col min="9" max="9" width="13.140625" customWidth="1"/>
    <col min="10" max="11" width="11.5703125" bestFit="1" customWidth="1"/>
    <col min="12" max="12" width="13.28515625" bestFit="1" customWidth="1"/>
    <col min="13" max="13" width="11.5703125" bestFit="1" customWidth="1"/>
    <col min="14" max="14" width="13.28515625" bestFit="1" customWidth="1"/>
    <col min="15" max="15" width="14" bestFit="1" customWidth="1"/>
    <col min="16" max="16" width="13.28515625" bestFit="1" customWidth="1"/>
  </cols>
  <sheetData>
    <row r="1" spans="1:16" s="70" customFormat="1" ht="37.5" customHeight="1" x14ac:dyDescent="0.4">
      <c r="A1" s="69" t="s">
        <v>64</v>
      </c>
    </row>
    <row r="3" spans="1:16" ht="18.75" x14ac:dyDescent="0.3">
      <c r="A3" s="63" t="s">
        <v>66</v>
      </c>
      <c r="B3" s="5" t="s">
        <v>65</v>
      </c>
      <c r="C3" s="5"/>
      <c r="D3" s="71" t="s">
        <v>42</v>
      </c>
      <c r="E3" s="71" t="s">
        <v>43</v>
      </c>
      <c r="F3" s="71" t="s">
        <v>44</v>
      </c>
      <c r="G3" s="71" t="s">
        <v>45</v>
      </c>
      <c r="H3" s="71" t="s">
        <v>46</v>
      </c>
      <c r="I3" s="71" t="s">
        <v>47</v>
      </c>
      <c r="J3" s="71" t="s">
        <v>48</v>
      </c>
      <c r="K3" s="71" t="s">
        <v>49</v>
      </c>
      <c r="L3" s="71" t="s">
        <v>50</v>
      </c>
      <c r="M3" s="71" t="s">
        <v>51</v>
      </c>
      <c r="N3" s="71" t="s">
        <v>52</v>
      </c>
      <c r="O3" s="71" t="s">
        <v>53</v>
      </c>
      <c r="P3" s="72" t="s">
        <v>4</v>
      </c>
    </row>
    <row r="4" spans="1:16" x14ac:dyDescent="0.25">
      <c r="B4" s="112" t="s">
        <v>8</v>
      </c>
      <c r="C4" s="65" t="s">
        <v>67</v>
      </c>
      <c r="D4" s="66">
        <f>+'2012-13'!B37</f>
        <v>1952469</v>
      </c>
      <c r="E4" s="66">
        <f>+'2012-13'!C37</f>
        <v>151189.15</v>
      </c>
      <c r="F4" s="66">
        <f>+'2012-13'!D37</f>
        <v>1103788.8500000001</v>
      </c>
      <c r="G4" s="66">
        <f>+'2012-13'!E37</f>
        <v>703369.85</v>
      </c>
      <c r="H4" s="66">
        <f>+'2012-13'!F37</f>
        <v>475569.4</v>
      </c>
      <c r="I4" s="66">
        <f>+'2012-13'!G37</f>
        <v>346959.7</v>
      </c>
      <c r="J4" s="66">
        <f>+'2012-13'!H37</f>
        <v>548868.80000000005</v>
      </c>
      <c r="K4" s="66">
        <f>+'2012-13'!I37</f>
        <v>311729.2</v>
      </c>
      <c r="L4" s="66">
        <f>+'2012-13'!J37</f>
        <v>214013.8</v>
      </c>
      <c r="M4" s="66">
        <f>+'2012-13'!K37</f>
        <v>346340.95</v>
      </c>
      <c r="N4" s="66">
        <f>+'2012-13'!L37</f>
        <v>1004616.4</v>
      </c>
      <c r="O4" s="66">
        <f>+'2012-13'!M37</f>
        <v>-852438.55</v>
      </c>
      <c r="P4" s="67">
        <f>+'2012-13'!N37</f>
        <v>6306476.5499999998</v>
      </c>
    </row>
    <row r="5" spans="1:16" x14ac:dyDescent="0.25">
      <c r="B5" s="113"/>
      <c r="C5" s="68" t="s">
        <v>68</v>
      </c>
      <c r="D5" s="73">
        <f>+D4/$P$4</f>
        <v>0.30959744074526052</v>
      </c>
      <c r="E5" s="73">
        <f t="shared" ref="E5:P5" si="0">+E4/$P$4</f>
        <v>2.3973632312959285E-2</v>
      </c>
      <c r="F5" s="73">
        <f t="shared" si="0"/>
        <v>0.17502464985777202</v>
      </c>
      <c r="G5" s="73">
        <f t="shared" si="0"/>
        <v>0.11153135105211801</v>
      </c>
      <c r="H5" s="73">
        <f t="shared" si="0"/>
        <v>7.5409683399203328E-2</v>
      </c>
      <c r="I5" s="73">
        <f t="shared" si="0"/>
        <v>5.5016410074497146E-2</v>
      </c>
      <c r="J5" s="73">
        <f t="shared" si="0"/>
        <v>8.7032560201940348E-2</v>
      </c>
      <c r="K5" s="73">
        <f t="shared" si="0"/>
        <v>4.9430010169466188E-2</v>
      </c>
      <c r="L5" s="73">
        <f t="shared" si="0"/>
        <v>3.3935557882951294E-2</v>
      </c>
      <c r="M5" s="73">
        <f t="shared" si="0"/>
        <v>5.4918296651717512E-2</v>
      </c>
      <c r="N5" s="73">
        <f t="shared" si="0"/>
        <v>0.15929915730837055</v>
      </c>
      <c r="O5" s="73">
        <f t="shared" si="0"/>
        <v>-0.13516874965625617</v>
      </c>
      <c r="P5" s="74">
        <f t="shared" si="0"/>
        <v>1</v>
      </c>
    </row>
    <row r="6" spans="1:16" x14ac:dyDescent="0.25">
      <c r="B6" s="112" t="s">
        <v>9</v>
      </c>
      <c r="C6" s="65" t="s">
        <v>67</v>
      </c>
      <c r="D6" s="66">
        <f>+'2013-14'!B37</f>
        <v>1369802.2</v>
      </c>
      <c r="E6" s="66">
        <f>+'2013-14'!C37</f>
        <v>521394.55</v>
      </c>
      <c r="F6" s="66">
        <f>+'2013-14'!D37</f>
        <v>536278.4</v>
      </c>
      <c r="G6" s="66">
        <f>+'2013-14'!E37</f>
        <v>305576.59999999998</v>
      </c>
      <c r="H6" s="66">
        <f>+'2013-14'!F37</f>
        <v>242621.1</v>
      </c>
      <c r="I6" s="66">
        <f>+'2013-14'!G37</f>
        <v>113862.45</v>
      </c>
      <c r="J6" s="66">
        <f>+'2013-14'!H37</f>
        <v>439045.10000000003</v>
      </c>
      <c r="K6" s="66">
        <f>+'2013-14'!I37</f>
        <v>422226</v>
      </c>
      <c r="L6" s="66">
        <f>+'2013-14'!J37</f>
        <v>426903.8</v>
      </c>
      <c r="M6" s="66">
        <f>+'2013-14'!K37</f>
        <v>183114.05</v>
      </c>
      <c r="N6" s="66">
        <f>+'2013-14'!L37</f>
        <v>895798.25</v>
      </c>
      <c r="O6" s="66">
        <f>+'2013-14'!M37</f>
        <v>-836698.95</v>
      </c>
      <c r="P6" s="67">
        <f>+'2013-14'!N37</f>
        <v>4619923.55</v>
      </c>
    </row>
    <row r="7" spans="1:16" x14ac:dyDescent="0.25">
      <c r="B7" s="113"/>
      <c r="C7" s="68" t="s">
        <v>68</v>
      </c>
      <c r="D7" s="73">
        <f>+D6/$P$6</f>
        <v>0.2964988890346465</v>
      </c>
      <c r="E7" s="73">
        <f t="shared" ref="E7:P7" si="1">+E6/$P$6</f>
        <v>0.1128578307318527</v>
      </c>
      <c r="F7" s="73">
        <f t="shared" si="1"/>
        <v>0.11607949659686469</v>
      </c>
      <c r="G7" s="73">
        <f t="shared" si="1"/>
        <v>6.614321572485761E-2</v>
      </c>
      <c r="H7" s="73">
        <f t="shared" si="1"/>
        <v>5.2516258629431219E-2</v>
      </c>
      <c r="I7" s="73">
        <f t="shared" si="1"/>
        <v>2.4645959780005451E-2</v>
      </c>
      <c r="J7" s="73">
        <f t="shared" si="1"/>
        <v>9.5032979495948591E-2</v>
      </c>
      <c r="K7" s="73">
        <f t="shared" si="1"/>
        <v>9.1392421417882563E-2</v>
      </c>
      <c r="L7" s="73">
        <f t="shared" si="1"/>
        <v>9.2404948995313999E-2</v>
      </c>
      <c r="M7" s="73">
        <f t="shared" si="1"/>
        <v>3.963573163456352E-2</v>
      </c>
      <c r="N7" s="73">
        <f t="shared" si="1"/>
        <v>0.19389893367391328</v>
      </c>
      <c r="O7" s="73">
        <f t="shared" si="1"/>
        <v>-0.18110666571528006</v>
      </c>
      <c r="P7" s="74">
        <f t="shared" si="1"/>
        <v>1</v>
      </c>
    </row>
    <row r="8" spans="1:16" x14ac:dyDescent="0.25">
      <c r="B8" s="112" t="s">
        <v>10</v>
      </c>
      <c r="C8" s="65" t="s">
        <v>67</v>
      </c>
      <c r="D8" s="66">
        <f>+'2014-15'!B37</f>
        <v>1681286.8</v>
      </c>
      <c r="E8" s="66">
        <f>+'2014-15'!C37</f>
        <v>372333.35</v>
      </c>
      <c r="F8" s="66">
        <f>+'2014-15'!D37</f>
        <v>831684.7</v>
      </c>
      <c r="G8" s="66">
        <f>+'2014-15'!E37</f>
        <v>421392.65</v>
      </c>
      <c r="H8" s="66">
        <f>+'2014-15'!F37</f>
        <v>315858.59999999998</v>
      </c>
      <c r="I8" s="66">
        <f>+'2014-15'!G37</f>
        <v>140363.1</v>
      </c>
      <c r="J8" s="66">
        <f>+'2014-15'!H37</f>
        <v>549669.6</v>
      </c>
      <c r="K8" s="66">
        <f>+'2014-15'!I37</f>
        <v>301281.7</v>
      </c>
      <c r="L8" s="66">
        <f>+'2014-15'!J37</f>
        <v>170817.7</v>
      </c>
      <c r="M8" s="66">
        <f>+'2014-15'!K37</f>
        <v>153019.6</v>
      </c>
      <c r="N8" s="66">
        <f>+'2014-15'!L37</f>
        <v>6153.7999999999993</v>
      </c>
      <c r="O8" s="66">
        <f>+'2014-15'!M37</f>
        <v>28645.7</v>
      </c>
      <c r="P8" s="67">
        <f>+'2014-15'!N37</f>
        <v>4972507.3</v>
      </c>
    </row>
    <row r="9" spans="1:16" x14ac:dyDescent="0.25">
      <c r="B9" s="113"/>
      <c r="C9" s="68" t="s">
        <v>68</v>
      </c>
      <c r="D9" s="75">
        <f>+D8/$P$8</f>
        <v>0.33811650713916502</v>
      </c>
      <c r="E9" s="75">
        <f t="shared" ref="E9:P9" si="2">+E8/$P$8</f>
        <v>7.4878391832627372E-2</v>
      </c>
      <c r="F9" s="75">
        <f t="shared" si="2"/>
        <v>0.16725660714464913</v>
      </c>
      <c r="G9" s="75">
        <f t="shared" si="2"/>
        <v>8.4744501028686275E-2</v>
      </c>
      <c r="H9" s="75">
        <f t="shared" si="2"/>
        <v>6.3520992719306821E-2</v>
      </c>
      <c r="I9" s="75">
        <f t="shared" si="2"/>
        <v>2.8227831862609836E-2</v>
      </c>
      <c r="J9" s="75">
        <f t="shared" si="2"/>
        <v>0.11054173816899172</v>
      </c>
      <c r="K9" s="75">
        <f t="shared" si="2"/>
        <v>6.0589493754991577E-2</v>
      </c>
      <c r="L9" s="75">
        <f t="shared" si="2"/>
        <v>3.4352428200557901E-2</v>
      </c>
      <c r="M9" s="75">
        <f t="shared" si="2"/>
        <v>3.0773127271225928E-2</v>
      </c>
      <c r="N9" s="75">
        <f t="shared" si="2"/>
        <v>1.2375647995529337E-3</v>
      </c>
      <c r="O9" s="75">
        <f t="shared" si="2"/>
        <v>5.7608160776355223E-3</v>
      </c>
      <c r="P9" s="76">
        <f t="shared" si="2"/>
        <v>1</v>
      </c>
    </row>
    <row r="10" spans="1:16" x14ac:dyDescent="0.25">
      <c r="B10" s="112" t="s">
        <v>11</v>
      </c>
      <c r="C10" s="65" t="s">
        <v>67</v>
      </c>
      <c r="D10" s="66">
        <f>+'2015-16'!B65</f>
        <v>-225</v>
      </c>
      <c r="E10" s="66">
        <f>+'2015-16'!C65</f>
        <v>-250</v>
      </c>
      <c r="F10" s="66">
        <f>+'2015-16'!D65</f>
        <v>863440.75</v>
      </c>
      <c r="G10" s="66">
        <f>+'2015-16'!E65</f>
        <v>1248713.8999999999</v>
      </c>
      <c r="H10" s="66">
        <f>+'2015-16'!F65</f>
        <v>462807.2</v>
      </c>
      <c r="I10" s="66">
        <f>+'2015-16'!G65</f>
        <v>232058.05</v>
      </c>
      <c r="J10" s="66">
        <f>+'2015-16'!H65</f>
        <v>392453.8</v>
      </c>
      <c r="K10" s="66">
        <f>+'2015-16'!I65</f>
        <v>-268</v>
      </c>
      <c r="L10" s="66">
        <f>+'2015-16'!J65</f>
        <v>1858221.4000000001</v>
      </c>
      <c r="M10" s="66">
        <f>+'2015-16'!K65</f>
        <v>328031.09999999998</v>
      </c>
      <c r="N10" s="66">
        <f>+'2015-16'!L65</f>
        <v>129685.5</v>
      </c>
      <c r="O10" s="66">
        <f>+'2015-16'!M65</f>
        <v>15677</v>
      </c>
      <c r="P10" s="67">
        <f>+'2015-16'!N65</f>
        <v>5530345.7000000002</v>
      </c>
    </row>
    <row r="11" spans="1:16" x14ac:dyDescent="0.25">
      <c r="B11" s="113"/>
      <c r="C11" s="68" t="s">
        <v>68</v>
      </c>
      <c r="D11" s="73">
        <f>+D10/$P$10</f>
        <v>-4.0684617599944973E-5</v>
      </c>
      <c r="E11" s="73">
        <f t="shared" ref="E11:P11" si="3">+E10/$P$10</f>
        <v>-4.5205130666605525E-5</v>
      </c>
      <c r="F11" s="73">
        <f t="shared" si="3"/>
        <v>0.15612780770648749</v>
      </c>
      <c r="G11" s="73">
        <f t="shared" si="3"/>
        <v>0.22579310005882633</v>
      </c>
      <c r="H11" s="73">
        <f t="shared" si="3"/>
        <v>8.3685039797783342E-2</v>
      </c>
      <c r="I11" s="73">
        <f t="shared" si="3"/>
        <v>4.1960857889950708E-2</v>
      </c>
      <c r="J11" s="73">
        <f t="shared" si="3"/>
        <v>7.0963701238423479E-2</v>
      </c>
      <c r="K11" s="73">
        <f t="shared" si="3"/>
        <v>-4.8459900074601119E-5</v>
      </c>
      <c r="L11" s="73">
        <f t="shared" si="3"/>
        <v>0.33600456477793061</v>
      </c>
      <c r="M11" s="73">
        <f t="shared" si="3"/>
        <v>5.9314754952841366E-2</v>
      </c>
      <c r="N11" s="73">
        <f t="shared" si="3"/>
        <v>2.3449799892256283E-2</v>
      </c>
      <c r="O11" s="73">
        <f t="shared" si="3"/>
        <v>2.8347233338414991E-3</v>
      </c>
      <c r="P11" s="74">
        <f t="shared" si="3"/>
        <v>1</v>
      </c>
    </row>
    <row r="12" spans="1:16" x14ac:dyDescent="0.25">
      <c r="C12" s="61" t="s">
        <v>136</v>
      </c>
      <c r="D12" s="3">
        <f>+(+D4+D6+D8+D10)/4</f>
        <v>1250833.25</v>
      </c>
      <c r="E12" s="3">
        <f t="shared" ref="E12:P12" si="4">+(+E4+E6+E8+E10)/4</f>
        <v>261166.76249999998</v>
      </c>
      <c r="F12" s="3">
        <f t="shared" si="4"/>
        <v>833798.17500000005</v>
      </c>
      <c r="G12" s="3">
        <f t="shared" si="4"/>
        <v>669763.25</v>
      </c>
      <c r="H12" s="3">
        <f t="shared" si="4"/>
        <v>374214.07500000001</v>
      </c>
      <c r="I12" s="3">
        <f t="shared" si="4"/>
        <v>208310.82500000001</v>
      </c>
      <c r="J12" s="3">
        <f t="shared" si="4"/>
        <v>482509.32500000001</v>
      </c>
      <c r="K12" s="3">
        <f t="shared" si="4"/>
        <v>258742.22499999998</v>
      </c>
      <c r="L12" s="3">
        <f t="shared" si="4"/>
        <v>667489.17500000005</v>
      </c>
      <c r="M12" s="3">
        <f t="shared" si="4"/>
        <v>252626.42499999999</v>
      </c>
      <c r="N12" s="3">
        <f t="shared" si="4"/>
        <v>509063.48749999999</v>
      </c>
      <c r="O12" s="3">
        <f t="shared" si="4"/>
        <v>-411203.7</v>
      </c>
      <c r="P12" s="3">
        <f t="shared" si="4"/>
        <v>5357313.2749999994</v>
      </c>
    </row>
    <row r="13" spans="1:16" x14ac:dyDescent="0.25">
      <c r="C13" s="61" t="s">
        <v>70</v>
      </c>
      <c r="D13" s="77">
        <f>+D12/$P12</f>
        <v>0.23348144597722822</v>
      </c>
      <c r="E13" s="77">
        <f t="shared" ref="E13:P13" si="5">+E12/$P12</f>
        <v>4.8749578210917674E-2</v>
      </c>
      <c r="F13" s="77">
        <f t="shared" si="5"/>
        <v>0.15563737496758581</v>
      </c>
      <c r="G13" s="77">
        <f t="shared" si="5"/>
        <v>0.1250184963282738</v>
      </c>
      <c r="H13" s="77">
        <f t="shared" si="5"/>
        <v>6.9851071944266693E-2</v>
      </c>
      <c r="I13" s="77">
        <f t="shared" si="5"/>
        <v>3.8883450398931547E-2</v>
      </c>
      <c r="J13" s="77">
        <f t="shared" si="5"/>
        <v>9.0065542228347673E-2</v>
      </c>
      <c r="K13" s="77">
        <f t="shared" si="5"/>
        <v>4.8297012274310207E-2</v>
      </c>
      <c r="L13" s="77">
        <f t="shared" si="5"/>
        <v>0.1245940158315644</v>
      </c>
      <c r="M13" s="77">
        <f t="shared" si="5"/>
        <v>4.7155432589482085E-2</v>
      </c>
      <c r="N13" s="77">
        <f t="shared" si="5"/>
        <v>9.5022161551678169E-2</v>
      </c>
      <c r="O13" s="77">
        <f t="shared" si="5"/>
        <v>-7.6755582302586195E-2</v>
      </c>
      <c r="P13" s="77">
        <f t="shared" si="5"/>
        <v>1</v>
      </c>
    </row>
    <row r="14" spans="1:16" x14ac:dyDescent="0.25">
      <c r="C14" s="61" t="s">
        <v>131</v>
      </c>
      <c r="D14" s="78">
        <f t="shared" ref="D14:P14" si="6">IFERROR((D10/D4)^(1/(4-1))-1,"N/A")</f>
        <v>-1.048663064761628</v>
      </c>
      <c r="E14" s="78">
        <f t="shared" si="6"/>
        <v>-1.1182514462772566</v>
      </c>
      <c r="F14" s="78">
        <f t="shared" si="6"/>
        <v>-7.8598645820649682E-2</v>
      </c>
      <c r="G14" s="78">
        <f t="shared" si="6"/>
        <v>0.21085758308381197</v>
      </c>
      <c r="H14" s="78">
        <f t="shared" si="6"/>
        <v>-9.0264383163985995E-3</v>
      </c>
      <c r="I14" s="78">
        <f t="shared" si="6"/>
        <v>-0.125474384184314</v>
      </c>
      <c r="J14" s="78">
        <f t="shared" si="6"/>
        <v>-0.10578902039382243</v>
      </c>
      <c r="K14" s="78">
        <f t="shared" si="6"/>
        <v>-1.0950865527842133</v>
      </c>
      <c r="L14" s="78">
        <f t="shared" si="6"/>
        <v>1.055347344828685</v>
      </c>
      <c r="M14" s="78">
        <f t="shared" si="6"/>
        <v>-1.7942178675943499E-2</v>
      </c>
      <c r="N14" s="78">
        <f t="shared" si="6"/>
        <v>-0.49460564619359404</v>
      </c>
      <c r="O14" s="78">
        <f t="shared" si="6"/>
        <v>-1.2639570659283605</v>
      </c>
      <c r="P14" s="78">
        <f t="shared" si="6"/>
        <v>-4.283127860441005E-2</v>
      </c>
    </row>
    <row r="16" spans="1:16" ht="18.75" x14ac:dyDescent="0.3">
      <c r="A16" s="63" t="s">
        <v>72</v>
      </c>
      <c r="B16" s="5" t="s">
        <v>65</v>
      </c>
      <c r="C16" s="5"/>
      <c r="D16" s="71" t="s">
        <v>42</v>
      </c>
      <c r="E16" s="71" t="s">
        <v>43</v>
      </c>
      <c r="F16" s="71" t="s">
        <v>44</v>
      </c>
      <c r="G16" s="71" t="s">
        <v>45</v>
      </c>
      <c r="H16" s="71" t="s">
        <v>46</v>
      </c>
      <c r="I16" s="71" t="s">
        <v>47</v>
      </c>
      <c r="J16" s="71" t="s">
        <v>48</v>
      </c>
      <c r="K16" s="71" t="s">
        <v>49</v>
      </c>
      <c r="L16" s="71" t="s">
        <v>50</v>
      </c>
      <c r="M16" s="71" t="s">
        <v>51</v>
      </c>
      <c r="N16" s="71" t="s">
        <v>52</v>
      </c>
      <c r="O16" s="71" t="s">
        <v>53</v>
      </c>
      <c r="P16" s="72" t="s">
        <v>4</v>
      </c>
    </row>
    <row r="17" spans="1:16" x14ac:dyDescent="0.25">
      <c r="B17" s="112" t="s">
        <v>8</v>
      </c>
      <c r="C17" s="65" t="s">
        <v>67</v>
      </c>
      <c r="D17" s="66">
        <f>+'2012-13'!B22+'2012-13'!B24+'2012-13'!B26</f>
        <v>625168.75</v>
      </c>
      <c r="E17" s="66">
        <f>+'2012-13'!C22+'2012-13'!C24+'2012-13'!C26</f>
        <v>163292.14000000001</v>
      </c>
      <c r="F17" s="66">
        <f>+'2012-13'!D22+'2012-13'!D24+'2012-13'!D26</f>
        <v>200785.67</v>
      </c>
      <c r="G17" s="66">
        <f>+'2012-13'!E22+'2012-13'!E24+'2012-13'!E26</f>
        <v>234218.71</v>
      </c>
      <c r="H17" s="66">
        <f>+'2012-13'!F22+'2012-13'!F24+'2012-13'!F26</f>
        <v>82740.62999999999</v>
      </c>
      <c r="I17" s="66">
        <f>+'2012-13'!G22+'2012-13'!G24+'2012-13'!G26</f>
        <v>36534.479999999996</v>
      </c>
      <c r="J17" s="66">
        <f>+'2012-13'!H22+'2012-13'!H24+'2012-13'!H26</f>
        <v>366309.41</v>
      </c>
      <c r="K17" s="66">
        <f>+'2012-13'!I22+'2012-13'!I24+'2012-13'!I26</f>
        <v>310888.85000000003</v>
      </c>
      <c r="L17" s="66">
        <f>+'2012-13'!J22+'2012-13'!J24+'2012-13'!J26</f>
        <v>184003</v>
      </c>
      <c r="M17" s="66">
        <f>+'2012-13'!K22+'2012-13'!K24+'2012-13'!K26</f>
        <v>465659.93</v>
      </c>
      <c r="N17" s="66">
        <f>+'2012-13'!L22+'2012-13'!L24+'2012-13'!L26</f>
        <v>675570.39</v>
      </c>
      <c r="O17" s="66">
        <f>+'2012-13'!M22+'2012-13'!M24+'2012-13'!M26</f>
        <v>1154575.6200000001</v>
      </c>
      <c r="P17" s="66">
        <f>+'2012-13'!N22+'2012-13'!N24+'2012-13'!N26</f>
        <v>4499747.58</v>
      </c>
    </row>
    <row r="18" spans="1:16" x14ac:dyDescent="0.25">
      <c r="B18" s="113"/>
      <c r="C18" s="68" t="s">
        <v>73</v>
      </c>
      <c r="D18" s="79">
        <f>+D17/$P$17</f>
        <v>0.13893418217028075</v>
      </c>
      <c r="E18" s="79">
        <f t="shared" ref="E18:P18" si="7">+E17/$P$17</f>
        <v>3.6289177803169127E-2</v>
      </c>
      <c r="F18" s="79">
        <f t="shared" si="7"/>
        <v>4.4621540748736845E-2</v>
      </c>
      <c r="G18" s="79">
        <f t="shared" si="7"/>
        <v>5.2051521965594344E-2</v>
      </c>
      <c r="H18" s="79">
        <f t="shared" si="7"/>
        <v>1.8387838101798587E-2</v>
      </c>
      <c r="I18" s="79">
        <f t="shared" si="7"/>
        <v>8.1192287679390223E-3</v>
      </c>
      <c r="J18" s="79">
        <f t="shared" si="7"/>
        <v>8.1406657481884789E-2</v>
      </c>
      <c r="K18" s="79">
        <f t="shared" si="7"/>
        <v>6.9090286615588345E-2</v>
      </c>
      <c r="L18" s="79">
        <f t="shared" si="7"/>
        <v>4.0891849315689836E-2</v>
      </c>
      <c r="M18" s="79">
        <f t="shared" si="7"/>
        <v>0.10348578930731932</v>
      </c>
      <c r="N18" s="79">
        <f t="shared" si="7"/>
        <v>0.15013517491574493</v>
      </c>
      <c r="O18" s="79">
        <f t="shared" si="7"/>
        <v>0.25658675280625409</v>
      </c>
      <c r="P18" s="79">
        <f t="shared" si="7"/>
        <v>1</v>
      </c>
    </row>
    <row r="19" spans="1:16" x14ac:dyDescent="0.25">
      <c r="B19" s="112" t="s">
        <v>9</v>
      </c>
      <c r="C19" s="65" t="s">
        <v>67</v>
      </c>
      <c r="D19" s="66">
        <f>+'2013-14'!B18+'2013-14'!B22+'2013-14'!B24+'2013-14'!B26</f>
        <v>481646.05000000005</v>
      </c>
      <c r="E19" s="66">
        <f>+'2013-14'!C18+'2013-14'!C22+'2013-14'!C24+'2013-14'!C26</f>
        <v>261988.15</v>
      </c>
      <c r="F19" s="66">
        <f>+'2013-14'!D18+'2013-14'!D22+'2013-14'!D24+'2013-14'!D26</f>
        <v>191823.22</v>
      </c>
      <c r="G19" s="66">
        <f>+'2013-14'!E18+'2013-14'!E22+'2013-14'!E24+'2013-14'!E26</f>
        <v>300400.26</v>
      </c>
      <c r="H19" s="66">
        <f>+'2013-14'!F18+'2013-14'!F22+'2013-14'!F24+'2013-14'!F26</f>
        <v>139375.01999999999</v>
      </c>
      <c r="I19" s="66">
        <f>+'2013-14'!G18+'2013-14'!G22+'2013-14'!G24+'2013-14'!G26</f>
        <v>132441.78</v>
      </c>
      <c r="J19" s="66">
        <f>+'2013-14'!H18+'2013-14'!H22+'2013-14'!H24+'2013-14'!H26</f>
        <v>450795.87</v>
      </c>
      <c r="K19" s="66">
        <f>+'2013-14'!I18+'2013-14'!I22+'2013-14'!I24+'2013-14'!I26</f>
        <v>225506.95</v>
      </c>
      <c r="L19" s="66">
        <f>+'2013-14'!J18+'2013-14'!J22+'2013-14'!J24+'2013-14'!J26</f>
        <v>59340.399999999994</v>
      </c>
      <c r="M19" s="66">
        <f>+'2013-14'!K18+'2013-14'!K22+'2013-14'!K24+'2013-14'!K26</f>
        <v>479846.62000000005</v>
      </c>
      <c r="N19" s="66">
        <f>+'2013-14'!L18+'2013-14'!L22+'2013-14'!L24+'2013-14'!L26</f>
        <v>394439.09999999992</v>
      </c>
      <c r="O19" s="66">
        <f>+'2013-14'!M18+'2013-14'!M22+'2013-14'!M24+'2013-14'!M26</f>
        <v>563433.36</v>
      </c>
      <c r="P19" s="66">
        <f>+'2013-14'!N18+'2013-14'!N22+'2013-14'!N24+'2013-14'!N26</f>
        <v>3681036.7800000003</v>
      </c>
    </row>
    <row r="20" spans="1:16" x14ac:dyDescent="0.25">
      <c r="B20" s="113"/>
      <c r="C20" s="68" t="s">
        <v>73</v>
      </c>
      <c r="D20" s="79">
        <f>+D19/$P$19</f>
        <v>0.13084521529828344</v>
      </c>
      <c r="E20" s="79">
        <f t="shared" ref="E20:P20" si="8">+E19/$P$19</f>
        <v>7.1172380407456826E-2</v>
      </c>
      <c r="F20" s="79">
        <f t="shared" si="8"/>
        <v>5.2111193520864518E-2</v>
      </c>
      <c r="G20" s="79">
        <f t="shared" si="8"/>
        <v>8.1607513848313135E-2</v>
      </c>
      <c r="H20" s="79">
        <f t="shared" si="8"/>
        <v>3.7862979461998202E-2</v>
      </c>
      <c r="I20" s="79">
        <f t="shared" si="8"/>
        <v>3.5979477499271273E-2</v>
      </c>
      <c r="J20" s="79">
        <f t="shared" si="8"/>
        <v>0.12246437537633079</v>
      </c>
      <c r="K20" s="79">
        <f t="shared" si="8"/>
        <v>6.1261802985842481E-2</v>
      </c>
      <c r="L20" s="79">
        <f t="shared" si="8"/>
        <v>1.6120566988738424E-2</v>
      </c>
      <c r="M20" s="79">
        <f t="shared" si="8"/>
        <v>0.13035637747689119</v>
      </c>
      <c r="N20" s="79">
        <f t="shared" si="8"/>
        <v>0.10715434905271441</v>
      </c>
      <c r="O20" s="79">
        <f t="shared" si="8"/>
        <v>0.15306376808329525</v>
      </c>
      <c r="P20" s="79">
        <f t="shared" si="8"/>
        <v>1</v>
      </c>
    </row>
    <row r="21" spans="1:16" x14ac:dyDescent="0.25">
      <c r="B21" s="112" t="s">
        <v>10</v>
      </c>
      <c r="C21" s="65" t="s">
        <v>67</v>
      </c>
      <c r="D21" s="66">
        <f>+'2014-15'!B18+'2014-15'!B22+'2014-15'!B24+'2014-15'!B26</f>
        <v>440154.33999999997</v>
      </c>
      <c r="E21" s="66">
        <f>+'2014-15'!C18+'2014-15'!C22+'2014-15'!C24+'2014-15'!C26</f>
        <v>520407.50999999995</v>
      </c>
      <c r="F21" s="66">
        <f>+'2014-15'!D18+'2014-15'!D22+'2014-15'!D24+'2014-15'!D26</f>
        <v>294131.56</v>
      </c>
      <c r="G21" s="66">
        <f>+'2014-15'!E18+'2014-15'!E22+'2014-15'!E24+'2014-15'!E26</f>
        <v>38073.94</v>
      </c>
      <c r="H21" s="66">
        <f>+'2014-15'!F18+'2014-15'!F22+'2014-15'!F24+'2014-15'!F26</f>
        <v>149717.43</v>
      </c>
      <c r="I21" s="66">
        <f>+'2014-15'!G18+'2014-15'!G22+'2014-15'!G24+'2014-15'!G26</f>
        <v>85511.58</v>
      </c>
      <c r="J21" s="66">
        <f>+'2014-15'!H18+'2014-15'!H22+'2014-15'!H24+'2014-15'!H26</f>
        <v>244299.76</v>
      </c>
      <c r="K21" s="66">
        <f>+'2014-15'!I18+'2014-15'!I22+'2014-15'!I24+'2014-15'!I26</f>
        <v>609168.07000000007</v>
      </c>
      <c r="L21" s="66">
        <f>+'2014-15'!J18+'2014-15'!J22+'2014-15'!J24+'2014-15'!J26</f>
        <v>188581.42</v>
      </c>
      <c r="M21" s="66">
        <f>+'2014-15'!K18+'2014-15'!K22+'2014-15'!K24+'2014-15'!K26</f>
        <v>235482.44</v>
      </c>
      <c r="N21" s="66">
        <f>+'2014-15'!L18+'2014-15'!L22+'2014-15'!L24+'2014-15'!L26</f>
        <v>1061097.52</v>
      </c>
      <c r="O21" s="66">
        <f>+'2014-15'!M18+'2014-15'!M22+'2014-15'!M24+'2014-15'!M26</f>
        <v>982454.2699999999</v>
      </c>
      <c r="P21" s="66">
        <f>+'2014-15'!N18+'2014-15'!N22+'2014-15'!N24+'2014-15'!N26</f>
        <v>4849079.84</v>
      </c>
    </row>
    <row r="22" spans="1:16" x14ac:dyDescent="0.25">
      <c r="B22" s="113"/>
      <c r="C22" s="68" t="s">
        <v>73</v>
      </c>
      <c r="D22" s="80">
        <f>+D21/$P$21</f>
        <v>9.0770693517803577E-2</v>
      </c>
      <c r="E22" s="80">
        <f t="shared" ref="E22:P22" si="9">+E21/$P$21</f>
        <v>0.10732087884121123</v>
      </c>
      <c r="F22" s="80">
        <f t="shared" si="9"/>
        <v>6.0657190581543403E-2</v>
      </c>
      <c r="G22" s="80">
        <f t="shared" si="9"/>
        <v>7.8517865773065926E-3</v>
      </c>
      <c r="H22" s="80">
        <f t="shared" si="9"/>
        <v>3.0875430997234311E-2</v>
      </c>
      <c r="I22" s="80">
        <f t="shared" si="9"/>
        <v>1.763459930987649E-2</v>
      </c>
      <c r="J22" s="80">
        <f t="shared" si="9"/>
        <v>5.0380642938640502E-2</v>
      </c>
      <c r="K22" s="80">
        <f t="shared" si="9"/>
        <v>0.1256254980532554</v>
      </c>
      <c r="L22" s="80">
        <f t="shared" si="9"/>
        <v>3.8890145393027806E-2</v>
      </c>
      <c r="M22" s="80">
        <f t="shared" si="9"/>
        <v>4.8562293830987945E-2</v>
      </c>
      <c r="N22" s="80">
        <f t="shared" si="9"/>
        <v>0.21882451001260481</v>
      </c>
      <c r="O22" s="80">
        <f t="shared" si="9"/>
        <v>0.20260632994650793</v>
      </c>
      <c r="P22" s="80">
        <f t="shared" si="9"/>
        <v>1</v>
      </c>
    </row>
    <row r="23" spans="1:16" x14ac:dyDescent="0.25">
      <c r="B23" s="112" t="s">
        <v>11</v>
      </c>
      <c r="C23" s="65" t="s">
        <v>67</v>
      </c>
      <c r="D23" s="66">
        <f>+'2015-16'!B18+'2015-16'!B22+'2015-16'!B24+'2015-16'!B26</f>
        <v>190970.65000000002</v>
      </c>
      <c r="E23" s="66">
        <f>+'2015-16'!C18+'2015-16'!C22+'2015-16'!C24+'2015-16'!C26</f>
        <v>665561.01</v>
      </c>
      <c r="F23" s="66">
        <f>+'2015-16'!D18+'2015-16'!D22+'2015-16'!D24+'2015-16'!D26</f>
        <v>178147.46</v>
      </c>
      <c r="G23" s="66">
        <f>+'2015-16'!E18+'2015-16'!E22+'2015-16'!E24+'2015-16'!E26</f>
        <v>355719.66</v>
      </c>
      <c r="H23" s="66">
        <f>+'2015-16'!F18+'2015-16'!F22+'2015-16'!F24+'2015-16'!F26</f>
        <v>234609.32999999996</v>
      </c>
      <c r="I23" s="66">
        <f>+'2015-16'!G18+'2015-16'!G22+'2015-16'!G24+'2015-16'!G26</f>
        <v>187568.38</v>
      </c>
      <c r="J23" s="66">
        <f>+'2015-16'!H18+'2015-16'!H22+'2015-16'!H24+'2015-16'!H26</f>
        <v>466855.86000000004</v>
      </c>
      <c r="K23" s="66">
        <f>+'2015-16'!I18+'2015-16'!I22+'2015-16'!I24+'2015-16'!I26</f>
        <v>325636.32</v>
      </c>
      <c r="L23" s="66">
        <f>+'2015-16'!J18+'2015-16'!J22+'2015-16'!J24+'2015-16'!J26</f>
        <v>130140.85</v>
      </c>
      <c r="M23" s="66">
        <f>+'2015-16'!K18+'2015-16'!K22+'2015-16'!K24+'2015-16'!K26</f>
        <v>347686.31999999995</v>
      </c>
      <c r="N23" s="66">
        <f>+'2015-16'!L18+'2015-16'!L22+'2015-16'!L24+'2015-16'!L26</f>
        <v>581988.05000000005</v>
      </c>
      <c r="O23" s="66">
        <f>+'2015-16'!M18+'2015-16'!M22+'2015-16'!M24+'2015-16'!M26</f>
        <v>576484.49</v>
      </c>
      <c r="P23" s="66">
        <f>+'2015-16'!N18+'2015-16'!N22+'2015-16'!N24+'2015-16'!N26</f>
        <v>4241368.38</v>
      </c>
    </row>
    <row r="24" spans="1:16" x14ac:dyDescent="0.25">
      <c r="B24" s="113"/>
      <c r="C24" s="68" t="s">
        <v>73</v>
      </c>
      <c r="D24" s="79">
        <f>+D23/$P$23</f>
        <v>4.5025716441069903E-2</v>
      </c>
      <c r="E24" s="79">
        <f t="shared" ref="E24:P24" si="10">+E23/$P$23</f>
        <v>0.15692129293423931</v>
      </c>
      <c r="F24" s="79">
        <f t="shared" si="10"/>
        <v>4.2002354909808609E-2</v>
      </c>
      <c r="G24" s="79">
        <f t="shared" si="10"/>
        <v>8.3869079063582777E-2</v>
      </c>
      <c r="H24" s="79">
        <f t="shared" si="10"/>
        <v>5.5314537427659127E-2</v>
      </c>
      <c r="I24" s="79">
        <f t="shared" si="10"/>
        <v>4.4223553154324219E-2</v>
      </c>
      <c r="J24" s="79">
        <f t="shared" si="10"/>
        <v>0.11007199049284186</v>
      </c>
      <c r="K24" s="79">
        <f t="shared" si="10"/>
        <v>7.6776240784819552E-2</v>
      </c>
      <c r="L24" s="79">
        <f t="shared" si="10"/>
        <v>3.0683694114775291E-2</v>
      </c>
      <c r="M24" s="79">
        <f t="shared" si="10"/>
        <v>8.1975034670296654E-2</v>
      </c>
      <c r="N24" s="79">
        <f t="shared" si="10"/>
        <v>0.13721704833382101</v>
      </c>
      <c r="O24" s="79">
        <f t="shared" si="10"/>
        <v>0.13591945767276173</v>
      </c>
      <c r="P24" s="79">
        <f t="shared" si="10"/>
        <v>1</v>
      </c>
    </row>
    <row r="25" spans="1:16" x14ac:dyDescent="0.25">
      <c r="C25" s="61" t="s">
        <v>137</v>
      </c>
      <c r="D25" s="3">
        <f>+(+D17+D19+D21+D23)/4</f>
        <v>434484.94750000001</v>
      </c>
      <c r="E25" s="3">
        <f t="shared" ref="E25:P25" si="11">+(+E17+E19+E21+E23)/4</f>
        <v>402812.20250000001</v>
      </c>
      <c r="F25" s="3">
        <f t="shared" si="11"/>
        <v>216221.97749999998</v>
      </c>
      <c r="G25" s="3">
        <f t="shared" si="11"/>
        <v>232103.14249999996</v>
      </c>
      <c r="H25" s="3">
        <f t="shared" si="11"/>
        <v>151610.60249999998</v>
      </c>
      <c r="I25" s="3">
        <f t="shared" si="11"/>
        <v>110514.05500000001</v>
      </c>
      <c r="J25" s="3">
        <f t="shared" si="11"/>
        <v>382065.22500000003</v>
      </c>
      <c r="K25" s="3">
        <f t="shared" si="11"/>
        <v>367800.04750000004</v>
      </c>
      <c r="L25" s="3">
        <f t="shared" si="11"/>
        <v>140516.41750000001</v>
      </c>
      <c r="M25" s="3">
        <f t="shared" si="11"/>
        <v>382168.82750000001</v>
      </c>
      <c r="N25" s="3">
        <f t="shared" si="11"/>
        <v>678273.7649999999</v>
      </c>
      <c r="O25" s="3">
        <f t="shared" si="11"/>
        <v>819236.93500000006</v>
      </c>
      <c r="P25" s="3">
        <f t="shared" si="11"/>
        <v>4317808.1449999996</v>
      </c>
    </row>
    <row r="26" spans="1:16" x14ac:dyDescent="0.25">
      <c r="C26" s="61" t="s">
        <v>70</v>
      </c>
      <c r="D26" s="77">
        <f>+D25/$P25</f>
        <v>0.10062627446824644</v>
      </c>
      <c r="E26" s="77">
        <f t="shared" ref="E26" si="12">+E25/$P25</f>
        <v>9.3290898755298918E-2</v>
      </c>
      <c r="F26" s="77">
        <f t="shared" ref="F26" si="13">+F25/$P25</f>
        <v>5.0076791334599698E-2</v>
      </c>
      <c r="G26" s="77">
        <f t="shared" ref="G26" si="14">+G25/$P25</f>
        <v>5.3754853088777053E-2</v>
      </c>
      <c r="H26" s="77">
        <f t="shared" ref="H26" si="15">+H25/$P25</f>
        <v>3.5112862222830422E-2</v>
      </c>
      <c r="I26" s="77">
        <f t="shared" ref="I26" si="16">+I25/$P25</f>
        <v>2.5594943380699935E-2</v>
      </c>
      <c r="J26" s="77">
        <f t="shared" ref="J26" si="17">+J25/$P25</f>
        <v>8.8485919746672775E-2</v>
      </c>
      <c r="K26" s="77">
        <f t="shared" ref="K26" si="18">+K25/$P25</f>
        <v>8.5182119063328621E-2</v>
      </c>
      <c r="L26" s="77">
        <f t="shared" ref="L26" si="19">+L25/$P25</f>
        <v>3.2543460195821189E-2</v>
      </c>
      <c r="M26" s="77">
        <f t="shared" ref="M26" si="20">+M25/$P25</f>
        <v>8.8509913980904784E-2</v>
      </c>
      <c r="N26" s="77">
        <f t="shared" ref="N26" si="21">+N25/$P25</f>
        <v>0.15708751806988866</v>
      </c>
      <c r="O26" s="77">
        <f t="shared" ref="O26" si="22">+O25/$P25</f>
        <v>0.18973444569293157</v>
      </c>
      <c r="P26" s="77">
        <f t="shared" ref="P26" si="23">+P25/$P25</f>
        <v>1</v>
      </c>
    </row>
    <row r="27" spans="1:16" x14ac:dyDescent="0.25">
      <c r="C27" s="61" t="s">
        <v>132</v>
      </c>
      <c r="D27" s="78">
        <f t="shared" ref="D27:P27" si="24">IFERROR((D23/D17)^(1/(4-1))-1,"N/A")</f>
        <v>-0.32652245245002198</v>
      </c>
      <c r="E27" s="78">
        <f t="shared" si="24"/>
        <v>0.59737738098447601</v>
      </c>
      <c r="F27" s="78">
        <f t="shared" si="24"/>
        <v>-3.9090898738184721E-2</v>
      </c>
      <c r="G27" s="78">
        <f t="shared" si="24"/>
        <v>0.14946414232953775</v>
      </c>
      <c r="H27" s="78">
        <f t="shared" si="24"/>
        <v>0.41538792199674157</v>
      </c>
      <c r="I27" s="78">
        <f t="shared" si="24"/>
        <v>0.72511836700292043</v>
      </c>
      <c r="J27" s="78">
        <f t="shared" si="24"/>
        <v>8.4205434295066439E-2</v>
      </c>
      <c r="K27" s="78">
        <f t="shared" si="24"/>
        <v>1.5568520433651534E-2</v>
      </c>
      <c r="L27" s="78">
        <f t="shared" si="24"/>
        <v>-0.10903034748273377</v>
      </c>
      <c r="M27" s="78">
        <f t="shared" si="24"/>
        <v>-9.2793308397467578E-2</v>
      </c>
      <c r="N27" s="78">
        <f t="shared" si="24"/>
        <v>-4.8487524057030051E-2</v>
      </c>
      <c r="O27" s="78">
        <f t="shared" si="24"/>
        <v>-0.20666780068139889</v>
      </c>
      <c r="P27" s="78">
        <f t="shared" si="24"/>
        <v>-1.9518777546624122E-2</v>
      </c>
    </row>
    <row r="29" spans="1:16" ht="18.75" x14ac:dyDescent="0.3">
      <c r="A29" s="63" t="s">
        <v>128</v>
      </c>
      <c r="B29" s="5" t="s">
        <v>65</v>
      </c>
      <c r="C29" s="5"/>
      <c r="D29" s="71" t="s">
        <v>42</v>
      </c>
      <c r="E29" s="71" t="s">
        <v>43</v>
      </c>
      <c r="F29" s="71" t="s">
        <v>44</v>
      </c>
      <c r="G29" s="71" t="s">
        <v>45</v>
      </c>
      <c r="H29" s="71" t="s">
        <v>46</v>
      </c>
      <c r="I29" s="71" t="s">
        <v>47</v>
      </c>
      <c r="J29" s="71" t="s">
        <v>48</v>
      </c>
      <c r="K29" s="71" t="s">
        <v>49</v>
      </c>
      <c r="L29" s="71" t="s">
        <v>50</v>
      </c>
      <c r="M29" s="71" t="s">
        <v>51</v>
      </c>
      <c r="N29" s="71" t="s">
        <v>52</v>
      </c>
      <c r="O29" s="71" t="s">
        <v>53</v>
      </c>
      <c r="P29" s="72" t="s">
        <v>4</v>
      </c>
    </row>
    <row r="30" spans="1:16" x14ac:dyDescent="0.25">
      <c r="B30" s="112" t="s">
        <v>8</v>
      </c>
      <c r="C30" s="65" t="s">
        <v>67</v>
      </c>
      <c r="D30" s="66">
        <f>+'2012-13'!B93</f>
        <v>575647.57000000007</v>
      </c>
      <c r="E30" s="66">
        <f>+'2012-13'!C93</f>
        <v>83018.509999999995</v>
      </c>
      <c r="F30" s="66">
        <f>+'2012-13'!D93</f>
        <v>666799.51</v>
      </c>
      <c r="G30" s="66">
        <f>+'2012-13'!E93</f>
        <v>950599.75</v>
      </c>
      <c r="H30" s="66">
        <f>+'2012-13'!F93</f>
        <v>811782.71</v>
      </c>
      <c r="I30" s="66">
        <f>+'2012-13'!G93</f>
        <v>871963.74</v>
      </c>
      <c r="J30" s="66">
        <f>+'2012-13'!H93</f>
        <v>647415.18000000005</v>
      </c>
      <c r="K30" s="66">
        <f>+'2012-13'!I93</f>
        <v>558734.14</v>
      </c>
      <c r="L30" s="66">
        <f>+'2012-13'!J93</f>
        <v>276783.99999999994</v>
      </c>
      <c r="M30" s="66">
        <f>+'2012-13'!K93</f>
        <v>536188.56999999995</v>
      </c>
      <c r="N30" s="66">
        <f>+'2012-13'!L93</f>
        <v>615727.09</v>
      </c>
      <c r="O30" s="66">
        <f>+'2012-13'!M93</f>
        <v>267187.92000000004</v>
      </c>
      <c r="P30" s="66">
        <f>+'2012-13'!N93</f>
        <v>6861848.6899999995</v>
      </c>
    </row>
    <row r="31" spans="1:16" x14ac:dyDescent="0.25">
      <c r="B31" s="113"/>
      <c r="C31" s="68" t="s">
        <v>134</v>
      </c>
      <c r="D31" s="84">
        <f>+D30/$P30</f>
        <v>8.389103228681076E-2</v>
      </c>
      <c r="E31" s="84">
        <f t="shared" ref="E31:P31" si="25">+E30/$P30</f>
        <v>1.2098563193470826E-2</v>
      </c>
      <c r="F31" s="84">
        <f t="shared" si="25"/>
        <v>9.7174907247918357E-2</v>
      </c>
      <c r="G31" s="84">
        <f t="shared" si="25"/>
        <v>0.13853405881498679</v>
      </c>
      <c r="H31" s="84">
        <f t="shared" si="25"/>
        <v>0.11830379051975277</v>
      </c>
      <c r="I31" s="84">
        <f t="shared" si="25"/>
        <v>0.12707417190220791</v>
      </c>
      <c r="J31" s="84">
        <f t="shared" si="25"/>
        <v>9.4349964455424346E-2</v>
      </c>
      <c r="K31" s="84">
        <f t="shared" si="25"/>
        <v>8.1426181957970287E-2</v>
      </c>
      <c r="L31" s="84">
        <f t="shared" si="25"/>
        <v>4.0336651608678935E-2</v>
      </c>
      <c r="M31" s="84">
        <f t="shared" si="25"/>
        <v>7.8140541160781549E-2</v>
      </c>
      <c r="N31" s="84">
        <f t="shared" si="25"/>
        <v>8.973195385338642E-2</v>
      </c>
      <c r="O31" s="84">
        <f t="shared" si="25"/>
        <v>3.8938182998611133E-2</v>
      </c>
      <c r="P31" s="84">
        <f t="shared" si="25"/>
        <v>1</v>
      </c>
    </row>
    <row r="32" spans="1:16" x14ac:dyDescent="0.25">
      <c r="B32" s="112" t="s">
        <v>9</v>
      </c>
      <c r="C32" s="65" t="s">
        <v>67</v>
      </c>
      <c r="D32" s="66">
        <f>+'2013-14'!B65</f>
        <v>391714.37</v>
      </c>
      <c r="E32" s="66">
        <f>+'2013-14'!C65</f>
        <v>210656.02000000002</v>
      </c>
      <c r="F32" s="66">
        <f>+'2013-14'!D65</f>
        <v>399152</v>
      </c>
      <c r="G32" s="66">
        <f>+'2013-14'!E65</f>
        <v>567434.52</v>
      </c>
      <c r="H32" s="66">
        <f>+'2013-14'!F65</f>
        <v>89533.16</v>
      </c>
      <c r="I32" s="66">
        <f>+'2013-14'!G65</f>
        <v>133728.63999999998</v>
      </c>
      <c r="J32" s="66">
        <f>+'2013-14'!H65</f>
        <v>427666.43</v>
      </c>
      <c r="K32" s="66">
        <f>+'2013-14'!I65</f>
        <v>407044.29</v>
      </c>
      <c r="L32" s="66">
        <f>+'2013-14'!J65</f>
        <v>656167.14</v>
      </c>
      <c r="M32" s="66">
        <f>+'2013-14'!K65</f>
        <v>1514699.51</v>
      </c>
      <c r="N32" s="66">
        <f>+'2013-14'!L65</f>
        <v>248444.51</v>
      </c>
      <c r="O32" s="66">
        <f>+'2013-14'!M65</f>
        <v>111435.86000000004</v>
      </c>
      <c r="P32" s="66">
        <f>+'2013-14'!N65</f>
        <v>5157676.45</v>
      </c>
    </row>
    <row r="33" spans="1:16" x14ac:dyDescent="0.25">
      <c r="B33" s="113"/>
      <c r="C33" s="68" t="s">
        <v>134</v>
      </c>
      <c r="D33" s="84">
        <f>+D32/$P32</f>
        <v>7.5947836937309235E-2</v>
      </c>
      <c r="E33" s="84">
        <f t="shared" ref="E33:P33" si="26">+E32/$P32</f>
        <v>4.084320178711482E-2</v>
      </c>
      <c r="F33" s="84">
        <f t="shared" si="26"/>
        <v>7.7389887456007445E-2</v>
      </c>
      <c r="G33" s="84">
        <f t="shared" si="26"/>
        <v>0.11001747114245601</v>
      </c>
      <c r="H33" s="84">
        <f t="shared" si="26"/>
        <v>1.7359204453392962E-2</v>
      </c>
      <c r="I33" s="84">
        <f t="shared" si="26"/>
        <v>2.5928078524584453E-2</v>
      </c>
      <c r="J33" s="84">
        <f t="shared" si="26"/>
        <v>8.2918429286117784E-2</v>
      </c>
      <c r="K33" s="84">
        <f t="shared" si="26"/>
        <v>7.892009007273032E-2</v>
      </c>
      <c r="L33" s="84">
        <f t="shared" si="26"/>
        <v>0.12722146229238557</v>
      </c>
      <c r="M33" s="84">
        <f t="shared" si="26"/>
        <v>0.29367866028122025</v>
      </c>
      <c r="N33" s="84">
        <f t="shared" si="26"/>
        <v>4.8169851755629225E-2</v>
      </c>
      <c r="O33" s="84">
        <f t="shared" si="26"/>
        <v>2.1605826011051942E-2</v>
      </c>
      <c r="P33" s="84">
        <f t="shared" si="26"/>
        <v>1</v>
      </c>
    </row>
    <row r="34" spans="1:16" x14ac:dyDescent="0.25">
      <c r="B34" s="112" t="s">
        <v>10</v>
      </c>
      <c r="C34" s="65" t="s">
        <v>67</v>
      </c>
      <c r="D34" s="66">
        <f>+'2014-15'!B93</f>
        <v>198854.59</v>
      </c>
      <c r="E34" s="66">
        <f>+'2014-15'!C93</f>
        <v>242268.12</v>
      </c>
      <c r="F34" s="66">
        <f>+'2014-15'!D93</f>
        <v>476340.06999999983</v>
      </c>
      <c r="G34" s="66">
        <f>+'2014-15'!E93</f>
        <v>741621.42999999993</v>
      </c>
      <c r="H34" s="66">
        <f>+'2014-15'!F93</f>
        <v>756754.41</v>
      </c>
      <c r="I34" s="66">
        <f>+'2014-15'!G93</f>
        <v>194530.65</v>
      </c>
      <c r="J34" s="66">
        <f>+'2014-15'!H93</f>
        <v>340315.05</v>
      </c>
      <c r="K34" s="66">
        <f>+'2014-15'!I93</f>
        <v>460145.35</v>
      </c>
      <c r="L34" s="66">
        <f>+'2014-15'!J93</f>
        <v>499442.97</v>
      </c>
      <c r="M34" s="66">
        <f>+'2014-15'!K93</f>
        <v>683015.36</v>
      </c>
      <c r="N34" s="66">
        <f>+'2014-15'!L93</f>
        <v>548748.04999999993</v>
      </c>
      <c r="O34" s="66">
        <f>+'2014-15'!M93</f>
        <v>163900.61000000002</v>
      </c>
      <c r="P34" s="66">
        <f>+'2014-15'!N93</f>
        <v>5305936.66</v>
      </c>
    </row>
    <row r="35" spans="1:16" x14ac:dyDescent="0.25">
      <c r="B35" s="113"/>
      <c r="C35" s="68" t="s">
        <v>134</v>
      </c>
      <c r="D35" s="84">
        <f>+D34/$P34</f>
        <v>3.7477754210507294E-2</v>
      </c>
      <c r="E35" s="84">
        <f t="shared" ref="E35:P35" si="27">+E34/$P34</f>
        <v>4.5659821351881721E-2</v>
      </c>
      <c r="F35" s="84">
        <f t="shared" si="27"/>
        <v>8.9774925809234934E-2</v>
      </c>
      <c r="G35" s="84">
        <f t="shared" si="27"/>
        <v>0.13977200964174344</v>
      </c>
      <c r="H35" s="84">
        <f t="shared" si="27"/>
        <v>0.14262409419715916</v>
      </c>
      <c r="I35" s="84">
        <f t="shared" si="27"/>
        <v>3.6662829292048123E-2</v>
      </c>
      <c r="J35" s="84">
        <f t="shared" si="27"/>
        <v>6.4138543636515999E-2</v>
      </c>
      <c r="K35" s="84">
        <f t="shared" si="27"/>
        <v>8.6722737093510638E-2</v>
      </c>
      <c r="L35" s="84">
        <f t="shared" si="27"/>
        <v>9.4129086343069907E-2</v>
      </c>
      <c r="M35" s="84">
        <f t="shared" si="27"/>
        <v>0.12872663278268384</v>
      </c>
      <c r="N35" s="84">
        <f t="shared" si="27"/>
        <v>0.10342152293992894</v>
      </c>
      <c r="O35" s="84">
        <f t="shared" si="27"/>
        <v>3.0890042701715931E-2</v>
      </c>
      <c r="P35" s="84">
        <f t="shared" si="27"/>
        <v>1</v>
      </c>
    </row>
    <row r="36" spans="1:16" x14ac:dyDescent="0.25">
      <c r="B36" s="112" t="s">
        <v>11</v>
      </c>
      <c r="C36" s="65" t="s">
        <v>67</v>
      </c>
      <c r="D36" s="66">
        <f>+'2015-16'!B93</f>
        <v>160383.70000000001</v>
      </c>
      <c r="E36" s="66">
        <f>+'2015-16'!C93</f>
        <v>290414.21000000002</v>
      </c>
      <c r="F36" s="66">
        <f>+'2015-16'!D93</f>
        <v>662069.27</v>
      </c>
      <c r="G36" s="66">
        <f>+'2015-16'!E93</f>
        <v>800611.14</v>
      </c>
      <c r="H36" s="66">
        <f>+'2015-16'!F93</f>
        <v>514385.16000000003</v>
      </c>
      <c r="I36" s="66">
        <f>+'2015-16'!G93</f>
        <v>186671.23</v>
      </c>
      <c r="J36" s="66">
        <f>+'2015-16'!H93</f>
        <v>397818.13999999996</v>
      </c>
      <c r="K36" s="66">
        <f>+'2015-16'!I93</f>
        <v>901394.34</v>
      </c>
      <c r="L36" s="66">
        <f>+'2015-16'!J93</f>
        <v>940246.26</v>
      </c>
      <c r="M36" s="66">
        <f>+'2015-16'!K93</f>
        <v>663690.79</v>
      </c>
      <c r="N36" s="66">
        <f>+'2015-16'!L93</f>
        <v>328004.50999999995</v>
      </c>
      <c r="O36" s="66">
        <f>+'2015-16'!M93</f>
        <v>294650.06000000011</v>
      </c>
      <c r="P36" s="66">
        <f>+'2015-16'!N93</f>
        <v>6140338.8100000005</v>
      </c>
    </row>
    <row r="37" spans="1:16" x14ac:dyDescent="0.25">
      <c r="B37" s="113"/>
      <c r="C37" s="68" t="s">
        <v>134</v>
      </c>
      <c r="D37" s="84">
        <f>+D36/$P36</f>
        <v>2.6119682474003418E-2</v>
      </c>
      <c r="E37" s="84">
        <f t="shared" ref="E37:P37" si="28">+E36/$P36</f>
        <v>4.7296121433403442E-2</v>
      </c>
      <c r="F37" s="84">
        <f t="shared" si="28"/>
        <v>0.10782292158240042</v>
      </c>
      <c r="G37" s="84">
        <f t="shared" si="28"/>
        <v>0.13038549903730801</v>
      </c>
      <c r="H37" s="84">
        <f t="shared" si="28"/>
        <v>8.3771462115785109E-2</v>
      </c>
      <c r="I37" s="84">
        <f t="shared" si="28"/>
        <v>3.0400802915955056E-2</v>
      </c>
      <c r="J37" s="84">
        <f t="shared" si="28"/>
        <v>6.4787652979689553E-2</v>
      </c>
      <c r="K37" s="84">
        <f t="shared" si="28"/>
        <v>0.14679879529318673</v>
      </c>
      <c r="L37" s="84">
        <f t="shared" si="28"/>
        <v>0.15312612041354115</v>
      </c>
      <c r="M37" s="84">
        <f t="shared" si="28"/>
        <v>0.10808699821565709</v>
      </c>
      <c r="N37" s="84">
        <f t="shared" si="28"/>
        <v>5.3417982321402213E-2</v>
      </c>
      <c r="O37" s="84">
        <f t="shared" si="28"/>
        <v>4.7985961217667739E-2</v>
      </c>
      <c r="P37" s="84">
        <f t="shared" si="28"/>
        <v>1</v>
      </c>
    </row>
    <row r="38" spans="1:16" x14ac:dyDescent="0.25">
      <c r="C38" s="61" t="s">
        <v>138</v>
      </c>
      <c r="D38" s="3">
        <f>+(+D30+D32+D34+D36)/4</f>
        <v>331650.0575</v>
      </c>
      <c r="E38" s="3">
        <f t="shared" ref="E38:P38" si="29">+(+E30+E32+E34+E36)/4</f>
        <v>206589.21500000003</v>
      </c>
      <c r="F38" s="3">
        <f t="shared" si="29"/>
        <v>551090.21249999991</v>
      </c>
      <c r="G38" s="3">
        <f t="shared" si="29"/>
        <v>765066.71000000008</v>
      </c>
      <c r="H38" s="3">
        <f t="shared" si="29"/>
        <v>543113.86</v>
      </c>
      <c r="I38" s="3">
        <f t="shared" si="29"/>
        <v>346723.565</v>
      </c>
      <c r="J38" s="3">
        <f t="shared" si="29"/>
        <v>453303.7</v>
      </c>
      <c r="K38" s="3">
        <f t="shared" si="29"/>
        <v>581829.52999999991</v>
      </c>
      <c r="L38" s="3">
        <f t="shared" si="29"/>
        <v>593160.09250000003</v>
      </c>
      <c r="M38" s="3">
        <f t="shared" si="29"/>
        <v>849398.5575</v>
      </c>
      <c r="N38" s="3">
        <f t="shared" si="29"/>
        <v>435231.04</v>
      </c>
      <c r="O38" s="3">
        <f t="shared" si="29"/>
        <v>209293.61250000005</v>
      </c>
      <c r="P38" s="3">
        <f t="shared" si="29"/>
        <v>5866450.1524999999</v>
      </c>
    </row>
    <row r="39" spans="1:16" x14ac:dyDescent="0.25">
      <c r="C39" s="61" t="s">
        <v>70</v>
      </c>
      <c r="D39" s="85">
        <f>+D38/$P38</f>
        <v>5.6533346210854041E-2</v>
      </c>
      <c r="E39" s="85">
        <f t="shared" ref="E39" si="30">+E38/$P38</f>
        <v>3.5215370390893307E-2</v>
      </c>
      <c r="F39" s="85">
        <f t="shared" ref="F39" si="31">+F38/$P38</f>
        <v>9.3939298583343739E-2</v>
      </c>
      <c r="G39" s="85">
        <f t="shared" ref="G39" si="32">+G38/$P38</f>
        <v>0.13041391132829541</v>
      </c>
      <c r="H39" s="85">
        <f t="shared" ref="H39" si="33">+H38/$P38</f>
        <v>9.2579642864356548E-2</v>
      </c>
      <c r="I39" s="85">
        <f t="shared" ref="I39" si="34">+I38/$P38</f>
        <v>5.910278890757182E-2</v>
      </c>
      <c r="J39" s="85">
        <f t="shared" ref="J39" si="35">+J38/$P38</f>
        <v>7.7270527868855021E-2</v>
      </c>
      <c r="K39" s="85">
        <f t="shared" ref="K39" si="36">+K38/$P38</f>
        <v>9.917914835636199E-2</v>
      </c>
      <c r="L39" s="85">
        <f t="shared" ref="L39" si="37">+L38/$P38</f>
        <v>0.10111056551758539</v>
      </c>
      <c r="M39" s="85">
        <f t="shared" ref="M39" si="38">+M38/$P38</f>
        <v>0.14478918859270065</v>
      </c>
      <c r="N39" s="85">
        <f t="shared" ref="N39" si="39">+N38/$P38</f>
        <v>7.4189847128339675E-2</v>
      </c>
      <c r="O39" s="85">
        <f t="shared" ref="O39" si="40">+O38/$P38</f>
        <v>3.5676364250842418E-2</v>
      </c>
      <c r="P39" s="85">
        <f t="shared" ref="P39" si="41">+P38/$P38</f>
        <v>1</v>
      </c>
    </row>
    <row r="40" spans="1:16" x14ac:dyDescent="0.25">
      <c r="C40" s="61" t="s">
        <v>135</v>
      </c>
      <c r="D40" s="78">
        <f t="shared" ref="D40:P40" si="42">IFERROR((D36/D30)^(1/(4-1))-1,"N/A")</f>
        <v>-0.34686766645096834</v>
      </c>
      <c r="E40" s="78">
        <f t="shared" si="42"/>
        <v>0.51803217301446924</v>
      </c>
      <c r="F40" s="78">
        <f t="shared" si="42"/>
        <v>-2.3702625138138922E-3</v>
      </c>
      <c r="G40" s="78">
        <f t="shared" si="42"/>
        <v>-5.5631894635388535E-2</v>
      </c>
      <c r="H40" s="78">
        <f t="shared" si="42"/>
        <v>-0.141086271185764</v>
      </c>
      <c r="I40" s="78">
        <f t="shared" si="42"/>
        <v>-0.40178175480638501</v>
      </c>
      <c r="J40" s="78">
        <f t="shared" si="42"/>
        <v>-0.14984019466288412</v>
      </c>
      <c r="K40" s="78">
        <f t="shared" si="42"/>
        <v>0.17283397804349132</v>
      </c>
      <c r="L40" s="78">
        <f t="shared" si="42"/>
        <v>0.50325807160217262</v>
      </c>
      <c r="M40" s="78">
        <f t="shared" si="42"/>
        <v>7.3699488929093837E-2</v>
      </c>
      <c r="N40" s="78">
        <f t="shared" si="42"/>
        <v>-0.18935535551508731</v>
      </c>
      <c r="O40" s="78">
        <f t="shared" si="42"/>
        <v>3.3149662736237762E-2</v>
      </c>
      <c r="P40" s="78">
        <f t="shared" si="42"/>
        <v>-3.6355014128012897E-2</v>
      </c>
    </row>
    <row r="42" spans="1:16" ht="18.75" x14ac:dyDescent="0.3">
      <c r="A42" s="63" t="s">
        <v>126</v>
      </c>
      <c r="B42" s="5" t="s">
        <v>65</v>
      </c>
      <c r="C42" s="5"/>
      <c r="D42" s="71" t="s">
        <v>42</v>
      </c>
      <c r="E42" s="71" t="s">
        <v>43</v>
      </c>
      <c r="F42" s="71" t="s">
        <v>44</v>
      </c>
      <c r="G42" s="71" t="s">
        <v>45</v>
      </c>
      <c r="H42" s="71" t="s">
        <v>46</v>
      </c>
      <c r="I42" s="71" t="s">
        <v>47</v>
      </c>
      <c r="J42" s="71" t="s">
        <v>48</v>
      </c>
      <c r="K42" s="71" t="s">
        <v>49</v>
      </c>
      <c r="L42" s="71" t="s">
        <v>50</v>
      </c>
      <c r="M42" s="71" t="s">
        <v>51</v>
      </c>
      <c r="N42" s="71" t="s">
        <v>52</v>
      </c>
      <c r="O42" s="71" t="s">
        <v>53</v>
      </c>
      <c r="P42" s="72" t="s">
        <v>4</v>
      </c>
    </row>
    <row r="43" spans="1:16" x14ac:dyDescent="0.25">
      <c r="B43" s="112" t="s">
        <v>8</v>
      </c>
      <c r="C43" s="65" t="s">
        <v>67</v>
      </c>
      <c r="D43" s="66">
        <f>+'2012-13'!B94</f>
        <v>1361708.29</v>
      </c>
      <c r="E43" s="66">
        <f>+'2012-13'!C94</f>
        <v>698128.37</v>
      </c>
      <c r="F43" s="66">
        <f>+'2012-13'!D94</f>
        <v>1440479.5299999998</v>
      </c>
      <c r="G43" s="66">
        <f>+'2012-13'!E94</f>
        <v>1695270.85</v>
      </c>
      <c r="H43" s="66">
        <f>+'2012-13'!F94</f>
        <v>1793369.99</v>
      </c>
      <c r="I43" s="66">
        <f>+'2012-13'!G94</f>
        <v>1748342.1899999997</v>
      </c>
      <c r="J43" s="66">
        <f>+'2012-13'!H94</f>
        <v>1386175.6300000001</v>
      </c>
      <c r="K43" s="66">
        <f>+'2012-13'!I94</f>
        <v>1232265.1299999999</v>
      </c>
      <c r="L43" s="66">
        <f>+'2012-13'!J94</f>
        <v>949098.58999999985</v>
      </c>
      <c r="M43" s="66">
        <f>+'2012-13'!K94</f>
        <v>1262647.2599999998</v>
      </c>
      <c r="N43" s="66">
        <f>+'2012-13'!L94</f>
        <v>1407389.83</v>
      </c>
      <c r="O43" s="66">
        <f>+'2012-13'!M94</f>
        <v>562563.39</v>
      </c>
      <c r="P43" s="66">
        <f>+'2012-13'!N94</f>
        <v>15537439.049999997</v>
      </c>
    </row>
    <row r="44" spans="1:16" x14ac:dyDescent="0.25">
      <c r="B44" s="113"/>
      <c r="C44" s="68" t="s">
        <v>129</v>
      </c>
      <c r="D44" s="86">
        <f>+D43/$P43</f>
        <v>8.7640458998292925E-2</v>
      </c>
      <c r="E44" s="86">
        <f t="shared" ref="E44" si="43">+E43/$P43</f>
        <v>4.493201020794995E-2</v>
      </c>
      <c r="F44" s="86">
        <f t="shared" ref="F44" si="44">+F43/$P43</f>
        <v>9.2710228845596029E-2</v>
      </c>
      <c r="G44" s="86">
        <f t="shared" ref="G44" si="45">+G43/$P43</f>
        <v>0.10910876911855048</v>
      </c>
      <c r="H44" s="86">
        <f t="shared" ref="H44" si="46">+H43/$P43</f>
        <v>0.1154224955752924</v>
      </c>
      <c r="I44" s="86">
        <f t="shared" ref="I44" si="47">+I43/$P43</f>
        <v>0.11252447616198373</v>
      </c>
      <c r="J44" s="86">
        <f t="shared" ref="J44" si="48">+J43/$P43</f>
        <v>8.9215193413743454E-2</v>
      </c>
      <c r="K44" s="86">
        <f t="shared" ref="K44" si="49">+K43/$P43</f>
        <v>7.9309410388322663E-2</v>
      </c>
      <c r="L44" s="86">
        <f t="shared" ref="L44" si="50">+L43/$P43</f>
        <v>6.108462192165446E-2</v>
      </c>
      <c r="M44" s="86">
        <f t="shared" ref="M44" si="51">+M43/$P43</f>
        <v>8.1264824655901069E-2</v>
      </c>
      <c r="N44" s="86">
        <f t="shared" ref="N44" si="52">+N43/$P43</f>
        <v>9.0580553556539961E-2</v>
      </c>
      <c r="O44" s="86">
        <f t="shared" ref="O44" si="53">+O43/$P43</f>
        <v>3.6206957156173052E-2</v>
      </c>
      <c r="P44" s="86">
        <f t="shared" ref="P44" si="54">+P43/$P43</f>
        <v>1</v>
      </c>
    </row>
    <row r="45" spans="1:16" x14ac:dyDescent="0.25">
      <c r="B45" s="112" t="s">
        <v>9</v>
      </c>
      <c r="C45" s="65" t="s">
        <v>67</v>
      </c>
      <c r="D45" s="66">
        <f>+'2013-14'!B66</f>
        <v>1135744.1499999999</v>
      </c>
      <c r="E45" s="66">
        <f>+'2013-14'!C66</f>
        <v>940134.65999999992</v>
      </c>
      <c r="F45" s="66">
        <f>+'2013-14'!D66</f>
        <v>1086469.3500000001</v>
      </c>
      <c r="G45" s="66">
        <f>+'2013-14'!E66</f>
        <v>1206281.27</v>
      </c>
      <c r="H45" s="66">
        <f>+'2013-14'!F66</f>
        <v>886445.21</v>
      </c>
      <c r="I45" s="66">
        <f>+'2013-14'!G66</f>
        <v>860704.71000000008</v>
      </c>
      <c r="J45" s="66">
        <f>+'2013-14'!H66</f>
        <v>1140199.54</v>
      </c>
      <c r="K45" s="66">
        <f>+'2013-14'!I66</f>
        <v>1219102.4900000002</v>
      </c>
      <c r="L45" s="66">
        <f>+'2013-14'!J66</f>
        <v>1463647.5100000002</v>
      </c>
      <c r="M45" s="66">
        <f>+'2013-14'!K66</f>
        <v>2382483.69</v>
      </c>
      <c r="N45" s="66">
        <f>+'2013-14'!L66</f>
        <v>902686.59000000008</v>
      </c>
      <c r="O45" s="66">
        <f>+'2013-14'!M66</f>
        <v>571175.93000000017</v>
      </c>
      <c r="P45" s="66">
        <f>+'2013-14'!N66</f>
        <v>13795075.100000001</v>
      </c>
    </row>
    <row r="46" spans="1:16" x14ac:dyDescent="0.25">
      <c r="B46" s="113"/>
      <c r="C46" s="68" t="s">
        <v>129</v>
      </c>
      <c r="D46" s="86">
        <f>+D45/$P45</f>
        <v>8.2329682279149011E-2</v>
      </c>
      <c r="E46" s="86">
        <f t="shared" ref="E46" si="55">+E45/$P45</f>
        <v>6.8150021162262459E-2</v>
      </c>
      <c r="F46" s="86">
        <f t="shared" ref="F46" si="56">+F45/$P45</f>
        <v>7.8757769865276051E-2</v>
      </c>
      <c r="G46" s="86">
        <f t="shared" ref="G46" si="57">+G45/$P45</f>
        <v>8.7442892572581921E-2</v>
      </c>
      <c r="H46" s="86">
        <f t="shared" ref="H46" si="58">+H45/$P45</f>
        <v>6.4258092368050967E-2</v>
      </c>
      <c r="I46" s="86">
        <f t="shared" ref="I46" si="59">+I45/$P45</f>
        <v>6.2392172841451224E-2</v>
      </c>
      <c r="J46" s="86">
        <f t="shared" ref="J46" si="60">+J45/$P45</f>
        <v>8.2652651887339126E-2</v>
      </c>
      <c r="K46" s="86">
        <f t="shared" ref="K46" si="61">+K45/$P45</f>
        <v>8.8372298168931329E-2</v>
      </c>
      <c r="L46" s="86">
        <f t="shared" ref="L46" si="62">+L45/$P45</f>
        <v>0.10609927814021107</v>
      </c>
      <c r="M46" s="86">
        <f t="shared" ref="M46" si="63">+M45/$P45</f>
        <v>0.17270538019760398</v>
      </c>
      <c r="N46" s="86">
        <f t="shared" ref="N46" si="64">+N45/$P45</f>
        <v>6.543542412465736E-2</v>
      </c>
      <c r="O46" s="86">
        <f t="shared" ref="O46" si="65">+O45/$P45</f>
        <v>4.1404336392485468E-2</v>
      </c>
      <c r="P46" s="86">
        <f t="shared" ref="P46" si="66">+P45/$P45</f>
        <v>1</v>
      </c>
    </row>
    <row r="47" spans="1:16" x14ac:dyDescent="0.25">
      <c r="B47" s="112" t="s">
        <v>10</v>
      </c>
      <c r="C47" s="65" t="s">
        <v>67</v>
      </c>
      <c r="D47" s="66">
        <f>+'2014-15'!B94</f>
        <v>1186267.5099999998</v>
      </c>
      <c r="E47" s="66">
        <f>+'2014-15'!C94</f>
        <v>905411.83000000007</v>
      </c>
      <c r="F47" s="66">
        <f>+'2014-15'!D94</f>
        <v>1141911.04</v>
      </c>
      <c r="G47" s="66">
        <f>+'2014-15'!E94</f>
        <v>1549600.9800000002</v>
      </c>
      <c r="H47" s="66">
        <f>+'2014-15'!F94</f>
        <v>1690145.0100000002</v>
      </c>
      <c r="I47" s="66">
        <f>+'2014-15'!G94</f>
        <v>1042283.72</v>
      </c>
      <c r="J47" s="66">
        <f>+'2014-15'!H94</f>
        <v>1198477.4500000002</v>
      </c>
      <c r="K47" s="66">
        <f>+'2014-15'!I94</f>
        <v>1275469.3</v>
      </c>
      <c r="L47" s="66">
        <f>+'2014-15'!J94</f>
        <v>1225122.05</v>
      </c>
      <c r="M47" s="66">
        <f>+'2014-15'!K94</f>
        <v>1374660.42</v>
      </c>
      <c r="N47" s="66">
        <f>+'2014-15'!L94</f>
        <v>1380279.7999999998</v>
      </c>
      <c r="O47" s="66">
        <f>+'2014-15'!M94</f>
        <v>719274.35000000009</v>
      </c>
      <c r="P47" s="66">
        <f>+'2014-15'!N94</f>
        <v>14688903.460000001</v>
      </c>
    </row>
    <row r="48" spans="1:16" x14ac:dyDescent="0.25">
      <c r="B48" s="113"/>
      <c r="C48" s="68" t="s">
        <v>129</v>
      </c>
      <c r="D48" s="86">
        <f>+D47/$P47</f>
        <v>8.0759432671770021E-2</v>
      </c>
      <c r="E48" s="86">
        <f t="shared" ref="E48" si="67">+E47/$P47</f>
        <v>6.1639170852035817E-2</v>
      </c>
      <c r="F48" s="86">
        <f t="shared" ref="F48" si="68">+F47/$P47</f>
        <v>7.7739706242170373E-2</v>
      </c>
      <c r="G48" s="86">
        <f t="shared" ref="G48" si="69">+G47/$P47</f>
        <v>0.10549466706073649</v>
      </c>
      <c r="H48" s="86">
        <f t="shared" ref="H48" si="70">+H47/$P47</f>
        <v>0.11506270802327134</v>
      </c>
      <c r="I48" s="86">
        <f t="shared" ref="I48" si="71">+I47/$P47</f>
        <v>7.0957217660139751E-2</v>
      </c>
      <c r="J48" s="86">
        <f t="shared" ref="J48" si="72">+J47/$P47</f>
        <v>8.1590668307108621E-2</v>
      </c>
      <c r="K48" s="86">
        <f t="shared" ref="K48" si="73">+K47/$P47</f>
        <v>8.6832165755142077E-2</v>
      </c>
      <c r="L48" s="86">
        <f t="shared" ref="L48" si="74">+L47/$P47</f>
        <v>8.3404595403338569E-2</v>
      </c>
      <c r="M48" s="86">
        <f t="shared" ref="M48" si="75">+M47/$P47</f>
        <v>9.3584958451350578E-2</v>
      </c>
      <c r="N48" s="86">
        <f t="shared" ref="N48" si="76">+N47/$P47</f>
        <v>9.3967517981086907E-2</v>
      </c>
      <c r="O48" s="86">
        <f t="shared" ref="O48" si="77">+O47/$P47</f>
        <v>4.8967191591849431E-2</v>
      </c>
      <c r="P48" s="86">
        <f t="shared" ref="P48" si="78">+P47/$P47</f>
        <v>1</v>
      </c>
    </row>
    <row r="49" spans="2:16" x14ac:dyDescent="0.25">
      <c r="B49" s="112" t="s">
        <v>11</v>
      </c>
      <c r="C49" s="65" t="s">
        <v>67</v>
      </c>
      <c r="D49" s="66">
        <f>+'2015-16'!B94</f>
        <v>739590.15999999992</v>
      </c>
      <c r="E49" s="66">
        <f>+'2015-16'!C94</f>
        <v>1111976.73</v>
      </c>
      <c r="F49" s="66">
        <f>+'2015-16'!D94</f>
        <v>1555808.13</v>
      </c>
      <c r="G49" s="66">
        <f>+'2015-16'!E94</f>
        <v>1859130.9000000001</v>
      </c>
      <c r="H49" s="66">
        <f>+'2015-16'!F94</f>
        <v>1313426.57</v>
      </c>
      <c r="I49" s="66">
        <f>+'2015-16'!G94</f>
        <v>1345104.72</v>
      </c>
      <c r="J49" s="66">
        <f>+'2015-16'!H94</f>
        <v>1199463.6299999999</v>
      </c>
      <c r="K49" s="66">
        <f>+'2015-16'!I94</f>
        <v>1650056.3299999998</v>
      </c>
      <c r="L49" s="66">
        <f>+'2015-16'!J94</f>
        <v>1834925.21</v>
      </c>
      <c r="M49" s="66">
        <f>+'2015-16'!K94</f>
        <v>1573719.4200000002</v>
      </c>
      <c r="N49" s="66">
        <f>+'2015-16'!L94</f>
        <v>1463485.0899999999</v>
      </c>
      <c r="O49" s="66">
        <f>+'2015-16'!M94</f>
        <v>672037.97</v>
      </c>
      <c r="P49" s="66">
        <f>+'2015-16'!N94</f>
        <v>16318724.859999999</v>
      </c>
    </row>
    <row r="50" spans="2:16" x14ac:dyDescent="0.25">
      <c r="B50" s="113"/>
      <c r="C50" s="68" t="s">
        <v>129</v>
      </c>
      <c r="D50" s="86">
        <f>+D49/$P49</f>
        <v>4.5321565645907946E-2</v>
      </c>
      <c r="E50" s="86">
        <f t="shared" ref="E50" si="79">+E49/$P49</f>
        <v>6.8141153156252188E-2</v>
      </c>
      <c r="F50" s="86">
        <f t="shared" ref="F50" si="80">+F49/$P49</f>
        <v>9.5338829678632137E-2</v>
      </c>
      <c r="G50" s="86">
        <f t="shared" ref="G50" si="81">+G49/$P49</f>
        <v>0.11392623602332126</v>
      </c>
      <c r="H50" s="86">
        <f t="shared" ref="H50" si="82">+H49/$P49</f>
        <v>8.0485857888286022E-2</v>
      </c>
      <c r="I50" s="86">
        <f t="shared" ref="I50" si="83">+I49/$P49</f>
        <v>8.2427072675088905E-2</v>
      </c>
      <c r="J50" s="86">
        <f t="shared" ref="J50" si="84">+J49/$P49</f>
        <v>7.3502288952741121E-2</v>
      </c>
      <c r="K50" s="86">
        <f t="shared" ref="K50" si="85">+K49/$P49</f>
        <v>0.10111429319116542</v>
      </c>
      <c r="L50" s="86">
        <f t="shared" ref="L50" si="86">+L49/$P49</f>
        <v>0.11244292833796819</v>
      </c>
      <c r="M50" s="86">
        <f t="shared" ref="M50" si="87">+M49/$P49</f>
        <v>9.6436420952071875E-2</v>
      </c>
      <c r="N50" s="86">
        <f t="shared" ref="N50" si="88">+N49/$P49</f>
        <v>8.9681338619002848E-2</v>
      </c>
      <c r="O50" s="86">
        <f t="shared" ref="O50" si="89">+O49/$P49</f>
        <v>4.11820148795621E-2</v>
      </c>
      <c r="P50" s="86">
        <f t="shared" ref="P50" si="90">+P49/$P49</f>
        <v>1</v>
      </c>
    </row>
    <row r="51" spans="2:16" x14ac:dyDescent="0.25">
      <c r="C51" s="61" t="s">
        <v>138</v>
      </c>
      <c r="D51" s="3">
        <f>+(+D43+D45+D47+D49)/4</f>
        <v>1105827.5274999999</v>
      </c>
      <c r="E51" s="3">
        <f t="shared" ref="E51:P51" si="91">+(+E43+E45+E47+E49)/4</f>
        <v>913912.89749999996</v>
      </c>
      <c r="F51" s="3">
        <f t="shared" si="91"/>
        <v>1306167.0125</v>
      </c>
      <c r="G51" s="3">
        <f t="shared" si="91"/>
        <v>1577571.0000000002</v>
      </c>
      <c r="H51" s="3">
        <f t="shared" si="91"/>
        <v>1420846.6950000003</v>
      </c>
      <c r="I51" s="3">
        <f t="shared" si="91"/>
        <v>1249108.835</v>
      </c>
      <c r="J51" s="3">
        <f t="shared" si="91"/>
        <v>1231079.0625</v>
      </c>
      <c r="K51" s="3">
        <f t="shared" si="91"/>
        <v>1344223.3125</v>
      </c>
      <c r="L51" s="3">
        <f t="shared" si="91"/>
        <v>1368198.34</v>
      </c>
      <c r="M51" s="3">
        <f t="shared" si="91"/>
        <v>1648377.6974999998</v>
      </c>
      <c r="N51" s="3">
        <f t="shared" si="91"/>
        <v>1288460.3274999999</v>
      </c>
      <c r="O51" s="3">
        <f t="shared" si="91"/>
        <v>631262.91000000015</v>
      </c>
      <c r="P51" s="3">
        <f t="shared" si="91"/>
        <v>15085035.6175</v>
      </c>
    </row>
    <row r="52" spans="2:16" x14ac:dyDescent="0.25">
      <c r="C52" s="61" t="s">
        <v>70</v>
      </c>
      <c r="D52" s="87">
        <f>+D51/$P51</f>
        <v>7.3306258966809493E-2</v>
      </c>
      <c r="E52" s="87">
        <f t="shared" ref="E52" si="92">+E51/$P51</f>
        <v>6.0584072896704248E-2</v>
      </c>
      <c r="F52" s="87">
        <f t="shared" ref="F52" si="93">+F51/$P51</f>
        <v>8.6586935929055989E-2</v>
      </c>
      <c r="G52" s="87">
        <f t="shared" ref="G52" si="94">+G51/$P51</f>
        <v>0.10457853995186302</v>
      </c>
      <c r="H52" s="87">
        <f t="shared" ref="H52" si="95">+H51/$P51</f>
        <v>9.418915082651115E-2</v>
      </c>
      <c r="I52" s="87">
        <f t="shared" ref="I52" si="96">+I51/$P51</f>
        <v>8.280450021284147E-2</v>
      </c>
      <c r="J52" s="87">
        <f t="shared" ref="J52" si="97">+J51/$P51</f>
        <v>8.1609291069345405E-2</v>
      </c>
      <c r="K52" s="87">
        <f t="shared" ref="K52" si="98">+K51/$P51</f>
        <v>8.9109720824296884E-2</v>
      </c>
      <c r="L52" s="87">
        <f t="shared" ref="L52" si="99">+L51/$P51</f>
        <v>9.069904604088351E-2</v>
      </c>
      <c r="M52" s="87">
        <f t="shared" ref="M52" si="100">+M51/$P51</f>
        <v>0.10927237689699143</v>
      </c>
      <c r="N52" s="87">
        <f t="shared" ref="N52" si="101">+N51/$P51</f>
        <v>8.5413144534128238E-2</v>
      </c>
      <c r="O52" s="87">
        <f t="shared" ref="O52" si="102">+O51/$P51</f>
        <v>4.1846961850569207E-2</v>
      </c>
      <c r="P52" s="87">
        <f t="shared" ref="P52" si="103">+P51/$P51</f>
        <v>1</v>
      </c>
    </row>
    <row r="53" spans="2:16" x14ac:dyDescent="0.25">
      <c r="C53" s="61" t="s">
        <v>133</v>
      </c>
      <c r="D53" s="78">
        <f t="shared" ref="D53:P53" si="104">IFERROR((D49/D43)^(1/(4-1))-1,"N/A")</f>
        <v>-0.18410235237570849</v>
      </c>
      <c r="E53" s="78">
        <f t="shared" si="104"/>
        <v>0.16784929804487847</v>
      </c>
      <c r="F53" s="78">
        <f t="shared" si="104"/>
        <v>2.6005404654156683E-2</v>
      </c>
      <c r="G53" s="78">
        <f t="shared" si="104"/>
        <v>3.123337050050834E-2</v>
      </c>
      <c r="H53" s="78">
        <f t="shared" si="104"/>
        <v>-9.8611596476270602E-2</v>
      </c>
      <c r="I53" s="78">
        <f t="shared" si="104"/>
        <v>-8.3688326004723534E-2</v>
      </c>
      <c r="J53" s="78">
        <f t="shared" si="104"/>
        <v>-4.7080366931171791E-2</v>
      </c>
      <c r="K53" s="78">
        <f t="shared" si="104"/>
        <v>0.10221132863225346</v>
      </c>
      <c r="L53" s="78">
        <f t="shared" si="104"/>
        <v>0.24576372247248801</v>
      </c>
      <c r="M53" s="78">
        <f t="shared" si="104"/>
        <v>7.6172163989242092E-2</v>
      </c>
      <c r="N53" s="78">
        <f t="shared" si="104"/>
        <v>1.3113178330500741E-2</v>
      </c>
      <c r="O53" s="78">
        <f t="shared" si="104"/>
        <v>6.1062049782246941E-2</v>
      </c>
      <c r="P53" s="78">
        <f t="shared" si="104"/>
        <v>1.6488010990087787E-2</v>
      </c>
    </row>
  </sheetData>
  <mergeCells count="16">
    <mergeCell ref="B17:B18"/>
    <mergeCell ref="B19:B20"/>
    <mergeCell ref="B21:B22"/>
    <mergeCell ref="B23:B24"/>
    <mergeCell ref="B4:B5"/>
    <mergeCell ref="B6:B7"/>
    <mergeCell ref="B8:B9"/>
    <mergeCell ref="B10:B11"/>
    <mergeCell ref="B45:B46"/>
    <mergeCell ref="B47:B48"/>
    <mergeCell ref="B49:B50"/>
    <mergeCell ref="B30:B31"/>
    <mergeCell ref="B32:B33"/>
    <mergeCell ref="B34:B35"/>
    <mergeCell ref="B36:B37"/>
    <mergeCell ref="B43:B44"/>
  </mergeCells>
  <pageMargins left="0.7" right="0.7" top="0.75" bottom="0.75" header="0.3" footer="0.3"/>
  <pageSetup paperSize="17" scale="8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4"/>
  <sheetViews>
    <sheetView workbookViewId="0">
      <selection activeCell="D18" sqref="D18"/>
    </sheetView>
  </sheetViews>
  <sheetFormatPr defaultRowHeight="15" x14ac:dyDescent="0.25"/>
  <cols>
    <col min="1" max="1" width="39.28515625" customWidth="1"/>
    <col min="2" max="2" width="14.85546875" customWidth="1"/>
    <col min="3" max="3" width="33.28515625" customWidth="1"/>
    <col min="4" max="4" width="13.28515625" bestFit="1" customWidth="1"/>
    <col min="5" max="5" width="11.5703125" bestFit="1" customWidth="1"/>
    <col min="6" max="7" width="13.28515625" bestFit="1" customWidth="1"/>
    <col min="8" max="11" width="11.5703125" bestFit="1" customWidth="1"/>
    <col min="12" max="12" width="13.28515625" bestFit="1" customWidth="1"/>
    <col min="13" max="13" width="11.5703125" bestFit="1" customWidth="1"/>
    <col min="14" max="14" width="13.28515625" bestFit="1" customWidth="1"/>
    <col min="15" max="15" width="14" bestFit="1" customWidth="1"/>
    <col min="16" max="16" width="13.28515625" bestFit="1" customWidth="1"/>
  </cols>
  <sheetData>
    <row r="1" spans="1:16" s="70" customFormat="1" ht="37.5" customHeight="1" x14ac:dyDescent="0.4">
      <c r="A1" s="69" t="s">
        <v>64</v>
      </c>
    </row>
    <row r="3" spans="1:16" ht="18.75" x14ac:dyDescent="0.3">
      <c r="A3" s="63" t="s">
        <v>66</v>
      </c>
      <c r="B3" s="5" t="s">
        <v>65</v>
      </c>
      <c r="C3" s="5"/>
      <c r="D3" s="71" t="s">
        <v>42</v>
      </c>
      <c r="E3" s="71" t="s">
        <v>43</v>
      </c>
      <c r="F3" s="71" t="s">
        <v>44</v>
      </c>
      <c r="G3" s="71" t="s">
        <v>45</v>
      </c>
      <c r="H3" s="71" t="s">
        <v>46</v>
      </c>
      <c r="I3" s="71" t="s">
        <v>47</v>
      </c>
      <c r="J3" s="71" t="s">
        <v>48</v>
      </c>
      <c r="K3" s="71" t="s">
        <v>49</v>
      </c>
      <c r="L3" s="71" t="s">
        <v>50</v>
      </c>
      <c r="M3" s="71" t="s">
        <v>51</v>
      </c>
      <c r="N3" s="71" t="s">
        <v>52</v>
      </c>
      <c r="O3" s="71" t="s">
        <v>53</v>
      </c>
      <c r="P3" s="72" t="s">
        <v>4</v>
      </c>
    </row>
    <row r="4" spans="1:16" hidden="1" x14ac:dyDescent="0.25">
      <c r="B4" s="112" t="s">
        <v>61</v>
      </c>
      <c r="C4" s="65" t="s">
        <v>67</v>
      </c>
      <c r="D4" s="66">
        <f>+'2011-12'!B37</f>
        <v>1191493.26</v>
      </c>
      <c r="E4" s="66">
        <f>+'2011-12'!C37</f>
        <v>368686.08999999997</v>
      </c>
      <c r="F4" s="66">
        <f>+'2011-12'!D37</f>
        <v>580943.52</v>
      </c>
      <c r="G4" s="66">
        <f>+'2011-12'!E37</f>
        <v>342393.61</v>
      </c>
      <c r="H4" s="66">
        <f>+'2011-12'!F37</f>
        <v>175249.9</v>
      </c>
      <c r="I4" s="66">
        <f>+'2011-12'!G37</f>
        <v>247136.1</v>
      </c>
      <c r="J4" s="66">
        <f>+'2011-12'!H37</f>
        <v>523398.15</v>
      </c>
      <c r="K4" s="66">
        <f>+'2011-12'!I37</f>
        <v>332517.82</v>
      </c>
      <c r="L4" s="66">
        <f>+'2011-12'!J37</f>
        <v>378597.4</v>
      </c>
      <c r="M4" s="66">
        <f>+'2011-12'!K37</f>
        <v>438396.14999999997</v>
      </c>
      <c r="N4" s="66">
        <f>+'2011-12'!L37</f>
        <v>815187.67</v>
      </c>
      <c r="O4" s="66">
        <f>+'2011-12'!M37</f>
        <v>-1383868.13</v>
      </c>
      <c r="P4" s="67">
        <f>+'2011-12'!N37</f>
        <v>4010131.54</v>
      </c>
    </row>
    <row r="5" spans="1:16" hidden="1" x14ac:dyDescent="0.25">
      <c r="B5" s="113"/>
      <c r="C5" s="68" t="s">
        <v>68</v>
      </c>
      <c r="D5" s="73">
        <f>+D4/$P$4</f>
        <v>0.29712074232856711</v>
      </c>
      <c r="E5" s="73">
        <f t="shared" ref="E5:P5" si="0">+E4/$P$4</f>
        <v>9.1938652466248022E-2</v>
      </c>
      <c r="F5" s="73">
        <f t="shared" si="0"/>
        <v>0.14486894362572456</v>
      </c>
      <c r="G5" s="73">
        <f t="shared" si="0"/>
        <v>8.5382139359947276E-2</v>
      </c>
      <c r="H5" s="73">
        <f t="shared" si="0"/>
        <v>4.3701783408331786E-2</v>
      </c>
      <c r="I5" s="73">
        <f t="shared" si="0"/>
        <v>6.1627928544209301E-2</v>
      </c>
      <c r="J5" s="73">
        <f t="shared" si="0"/>
        <v>0.13051894801435865</v>
      </c>
      <c r="K5" s="73">
        <f t="shared" si="0"/>
        <v>8.2919429620505664E-2</v>
      </c>
      <c r="L5" s="73">
        <f t="shared" si="0"/>
        <v>9.4410219770496615E-2</v>
      </c>
      <c r="M5" s="73">
        <f t="shared" si="0"/>
        <v>0.10932213709877456</v>
      </c>
      <c r="N5" s="73">
        <f t="shared" si="0"/>
        <v>0.20328202750177118</v>
      </c>
      <c r="O5" s="73">
        <f t="shared" si="0"/>
        <v>-0.34509295173893467</v>
      </c>
      <c r="P5" s="74">
        <f t="shared" si="0"/>
        <v>1</v>
      </c>
    </row>
    <row r="6" spans="1:16" x14ac:dyDescent="0.25">
      <c r="B6" s="112" t="s">
        <v>8</v>
      </c>
      <c r="C6" s="65" t="s">
        <v>67</v>
      </c>
      <c r="D6" s="66">
        <f>+'2012-13'!B37</f>
        <v>1952469</v>
      </c>
      <c r="E6" s="66">
        <f>+'2012-13'!C37</f>
        <v>151189.15</v>
      </c>
      <c r="F6" s="66">
        <f>+'2012-13'!D37</f>
        <v>1103788.8500000001</v>
      </c>
      <c r="G6" s="66">
        <f>+'2012-13'!E37</f>
        <v>703369.85</v>
      </c>
      <c r="H6" s="66">
        <f>+'2012-13'!F37</f>
        <v>475569.4</v>
      </c>
      <c r="I6" s="66">
        <f>+'2012-13'!G37</f>
        <v>346959.7</v>
      </c>
      <c r="J6" s="66">
        <f>+'2012-13'!H37</f>
        <v>548868.80000000005</v>
      </c>
      <c r="K6" s="66">
        <f>+'2012-13'!I37</f>
        <v>311729.2</v>
      </c>
      <c r="L6" s="66">
        <f>+'2012-13'!J37</f>
        <v>214013.8</v>
      </c>
      <c r="M6" s="66">
        <f>+'2012-13'!K37</f>
        <v>346340.95</v>
      </c>
      <c r="N6" s="66">
        <f>+'2012-13'!L37</f>
        <v>1004616.4</v>
      </c>
      <c r="O6" s="66">
        <f>+'2012-13'!M37</f>
        <v>-852438.55</v>
      </c>
      <c r="P6" s="67">
        <f>+'2012-13'!N37</f>
        <v>6306476.5499999998</v>
      </c>
    </row>
    <row r="7" spans="1:16" x14ac:dyDescent="0.25">
      <c r="B7" s="113"/>
      <c r="C7" s="68" t="s">
        <v>68</v>
      </c>
      <c r="D7" s="73">
        <f>+D6/$P$6</f>
        <v>0.30959744074526052</v>
      </c>
      <c r="E7" s="73">
        <f t="shared" ref="E7:P7" si="1">+E6/$P$6</f>
        <v>2.3973632312959285E-2</v>
      </c>
      <c r="F7" s="73">
        <f t="shared" si="1"/>
        <v>0.17502464985777202</v>
      </c>
      <c r="G7" s="73">
        <f t="shared" si="1"/>
        <v>0.11153135105211801</v>
      </c>
      <c r="H7" s="73">
        <f t="shared" si="1"/>
        <v>7.5409683399203328E-2</v>
      </c>
      <c r="I7" s="73">
        <f t="shared" si="1"/>
        <v>5.5016410074497146E-2</v>
      </c>
      <c r="J7" s="73">
        <f t="shared" si="1"/>
        <v>8.7032560201940348E-2</v>
      </c>
      <c r="K7" s="73">
        <f t="shared" si="1"/>
        <v>4.9430010169466188E-2</v>
      </c>
      <c r="L7" s="73">
        <f t="shared" si="1"/>
        <v>3.3935557882951294E-2</v>
      </c>
      <c r="M7" s="73">
        <f t="shared" si="1"/>
        <v>5.4918296651717512E-2</v>
      </c>
      <c r="N7" s="73">
        <f t="shared" si="1"/>
        <v>0.15929915730837055</v>
      </c>
      <c r="O7" s="73">
        <f t="shared" si="1"/>
        <v>-0.13516874965625617</v>
      </c>
      <c r="P7" s="74">
        <f t="shared" si="1"/>
        <v>1</v>
      </c>
    </row>
    <row r="8" spans="1:16" x14ac:dyDescent="0.25">
      <c r="B8" s="112" t="s">
        <v>9</v>
      </c>
      <c r="C8" s="65" t="s">
        <v>67</v>
      </c>
      <c r="D8" s="66">
        <f>+'2013-14'!B37</f>
        <v>1369802.2</v>
      </c>
      <c r="E8" s="66">
        <f>+'2013-14'!C37</f>
        <v>521394.55</v>
      </c>
      <c r="F8" s="66">
        <f>+'2013-14'!D37</f>
        <v>536278.4</v>
      </c>
      <c r="G8" s="66">
        <f>+'2013-14'!E37</f>
        <v>305576.59999999998</v>
      </c>
      <c r="H8" s="66">
        <f>+'2013-14'!F37</f>
        <v>242621.1</v>
      </c>
      <c r="I8" s="66">
        <f>+'2013-14'!G37</f>
        <v>113862.45</v>
      </c>
      <c r="J8" s="66">
        <f>+'2013-14'!H37</f>
        <v>439045.10000000003</v>
      </c>
      <c r="K8" s="66">
        <f>+'2013-14'!I37</f>
        <v>422226</v>
      </c>
      <c r="L8" s="66">
        <f>+'2013-14'!J37</f>
        <v>426903.8</v>
      </c>
      <c r="M8" s="66">
        <f>+'2013-14'!K37</f>
        <v>183114.05</v>
      </c>
      <c r="N8" s="66">
        <f>+'2013-14'!L37</f>
        <v>895798.25</v>
      </c>
      <c r="O8" s="66">
        <f>+'2013-14'!M37</f>
        <v>-836698.95</v>
      </c>
      <c r="P8" s="67">
        <f>+'2013-14'!N37</f>
        <v>4619923.55</v>
      </c>
    </row>
    <row r="9" spans="1:16" x14ac:dyDescent="0.25">
      <c r="B9" s="113"/>
      <c r="C9" s="68" t="s">
        <v>68</v>
      </c>
      <c r="D9" s="73">
        <f>+D8/$P$8</f>
        <v>0.2964988890346465</v>
      </c>
      <c r="E9" s="73">
        <f t="shared" ref="E9:P9" si="2">+E8/$P$8</f>
        <v>0.1128578307318527</v>
      </c>
      <c r="F9" s="73">
        <f t="shared" si="2"/>
        <v>0.11607949659686469</v>
      </c>
      <c r="G9" s="73">
        <f t="shared" si="2"/>
        <v>6.614321572485761E-2</v>
      </c>
      <c r="H9" s="73">
        <f t="shared" si="2"/>
        <v>5.2516258629431219E-2</v>
      </c>
      <c r="I9" s="73">
        <f t="shared" si="2"/>
        <v>2.4645959780005451E-2</v>
      </c>
      <c r="J9" s="73">
        <f t="shared" si="2"/>
        <v>9.5032979495948591E-2</v>
      </c>
      <c r="K9" s="73">
        <f t="shared" si="2"/>
        <v>9.1392421417882563E-2</v>
      </c>
      <c r="L9" s="73">
        <f t="shared" si="2"/>
        <v>9.2404948995313999E-2</v>
      </c>
      <c r="M9" s="73">
        <f t="shared" si="2"/>
        <v>3.963573163456352E-2</v>
      </c>
      <c r="N9" s="73">
        <f t="shared" si="2"/>
        <v>0.19389893367391328</v>
      </c>
      <c r="O9" s="73">
        <f t="shared" si="2"/>
        <v>-0.18110666571528006</v>
      </c>
      <c r="P9" s="74">
        <f t="shared" si="2"/>
        <v>1</v>
      </c>
    </row>
    <row r="10" spans="1:16" x14ac:dyDescent="0.25">
      <c r="B10" s="112" t="s">
        <v>10</v>
      </c>
      <c r="C10" s="65" t="s">
        <v>67</v>
      </c>
      <c r="D10" s="66">
        <f>+'2014-15'!B37</f>
        <v>1681286.8</v>
      </c>
      <c r="E10" s="66">
        <f>+'2014-15'!C37</f>
        <v>372333.35</v>
      </c>
      <c r="F10" s="66">
        <f>+'2014-15'!D37</f>
        <v>831684.7</v>
      </c>
      <c r="G10" s="66">
        <f>+'2014-15'!E37</f>
        <v>421392.65</v>
      </c>
      <c r="H10" s="66">
        <f>+'2014-15'!F37</f>
        <v>315858.59999999998</v>
      </c>
      <c r="I10" s="66">
        <f>+'2014-15'!G37</f>
        <v>140363.1</v>
      </c>
      <c r="J10" s="66">
        <f>+'2014-15'!H37</f>
        <v>549669.6</v>
      </c>
      <c r="K10" s="66">
        <f>+'2014-15'!I37</f>
        <v>301281.7</v>
      </c>
      <c r="L10" s="66">
        <f>+'2014-15'!J37</f>
        <v>170817.7</v>
      </c>
      <c r="M10" s="66">
        <f>+'2014-15'!K37</f>
        <v>153019.6</v>
      </c>
      <c r="N10" s="66">
        <f>+'2014-15'!L37</f>
        <v>6153.7999999999993</v>
      </c>
      <c r="O10" s="66">
        <f>+'2014-15'!M37</f>
        <v>28645.7</v>
      </c>
      <c r="P10" s="67">
        <f>+'2014-15'!N37</f>
        <v>4972507.3</v>
      </c>
    </row>
    <row r="11" spans="1:16" x14ac:dyDescent="0.25">
      <c r="B11" s="113"/>
      <c r="C11" s="68" t="s">
        <v>68</v>
      </c>
      <c r="D11" s="75">
        <f>+D10/$P$10</f>
        <v>0.33811650713916502</v>
      </c>
      <c r="E11" s="75">
        <f t="shared" ref="E11:P11" si="3">+E10/$P$10</f>
        <v>7.4878391832627372E-2</v>
      </c>
      <c r="F11" s="75">
        <f t="shared" si="3"/>
        <v>0.16725660714464913</v>
      </c>
      <c r="G11" s="75">
        <f t="shared" si="3"/>
        <v>8.4744501028686275E-2</v>
      </c>
      <c r="H11" s="75">
        <f t="shared" si="3"/>
        <v>6.3520992719306821E-2</v>
      </c>
      <c r="I11" s="75">
        <f t="shared" si="3"/>
        <v>2.8227831862609836E-2</v>
      </c>
      <c r="J11" s="75">
        <f t="shared" si="3"/>
        <v>0.11054173816899172</v>
      </c>
      <c r="K11" s="75">
        <f t="shared" si="3"/>
        <v>6.0589493754991577E-2</v>
      </c>
      <c r="L11" s="75">
        <f t="shared" si="3"/>
        <v>3.4352428200557901E-2</v>
      </c>
      <c r="M11" s="75">
        <f t="shared" si="3"/>
        <v>3.0773127271225928E-2</v>
      </c>
      <c r="N11" s="75">
        <f t="shared" si="3"/>
        <v>1.2375647995529337E-3</v>
      </c>
      <c r="O11" s="75">
        <f t="shared" si="3"/>
        <v>5.7608160776355223E-3</v>
      </c>
      <c r="P11" s="76">
        <f t="shared" si="3"/>
        <v>1</v>
      </c>
    </row>
    <row r="12" spans="1:16" x14ac:dyDescent="0.25">
      <c r="B12" s="112" t="s">
        <v>11</v>
      </c>
      <c r="C12" s="65" t="s">
        <v>67</v>
      </c>
      <c r="D12" s="66">
        <f>+'2015-16'!B65</f>
        <v>-225</v>
      </c>
      <c r="E12" s="66">
        <f>+'2015-16'!C65</f>
        <v>-250</v>
      </c>
      <c r="F12" s="66">
        <f>+'2015-16'!D65</f>
        <v>863440.75</v>
      </c>
      <c r="G12" s="66">
        <f>+'2015-16'!E65</f>
        <v>1248713.8999999999</v>
      </c>
      <c r="H12" s="66">
        <f>+'2015-16'!F65</f>
        <v>462807.2</v>
      </c>
      <c r="I12" s="66">
        <f>+'2015-16'!G65</f>
        <v>232058.05</v>
      </c>
      <c r="J12" s="66">
        <f>+'2015-16'!H65</f>
        <v>392453.8</v>
      </c>
      <c r="K12" s="66">
        <f>+'2015-16'!I65</f>
        <v>-268</v>
      </c>
      <c r="L12" s="66">
        <f>+'2015-16'!J65</f>
        <v>1858221.4000000001</v>
      </c>
      <c r="M12" s="66">
        <f>+'2015-16'!K65</f>
        <v>328031.09999999998</v>
      </c>
      <c r="N12" s="66">
        <f>+'2015-16'!L65</f>
        <v>129685.5</v>
      </c>
      <c r="O12" s="66">
        <f>+'2015-16'!M65</f>
        <v>15677</v>
      </c>
      <c r="P12" s="67">
        <f>+'2015-16'!N65</f>
        <v>5530345.7000000002</v>
      </c>
    </row>
    <row r="13" spans="1:16" x14ac:dyDescent="0.25">
      <c r="B13" s="113"/>
      <c r="C13" s="68" t="s">
        <v>68</v>
      </c>
      <c r="D13" s="73">
        <f>+D12/$P$12</f>
        <v>-4.0684617599944973E-5</v>
      </c>
      <c r="E13" s="73">
        <f t="shared" ref="E13:P13" si="4">+E12/$P$12</f>
        <v>-4.5205130666605525E-5</v>
      </c>
      <c r="F13" s="73">
        <f t="shared" si="4"/>
        <v>0.15612780770648749</v>
      </c>
      <c r="G13" s="73">
        <f t="shared" si="4"/>
        <v>0.22579310005882633</v>
      </c>
      <c r="H13" s="73">
        <f t="shared" si="4"/>
        <v>8.3685039797783342E-2</v>
      </c>
      <c r="I13" s="73">
        <f t="shared" si="4"/>
        <v>4.1960857889950708E-2</v>
      </c>
      <c r="J13" s="73">
        <f t="shared" si="4"/>
        <v>7.0963701238423479E-2</v>
      </c>
      <c r="K13" s="73">
        <f t="shared" si="4"/>
        <v>-4.8459900074601119E-5</v>
      </c>
      <c r="L13" s="73">
        <f t="shared" si="4"/>
        <v>0.33600456477793061</v>
      </c>
      <c r="M13" s="73">
        <f t="shared" si="4"/>
        <v>5.9314754952841366E-2</v>
      </c>
      <c r="N13" s="73">
        <f t="shared" si="4"/>
        <v>2.3449799892256283E-2</v>
      </c>
      <c r="O13" s="73">
        <f t="shared" si="4"/>
        <v>2.8347233338414991E-3</v>
      </c>
      <c r="P13" s="74">
        <f t="shared" si="4"/>
        <v>1</v>
      </c>
    </row>
    <row r="14" spans="1:16" x14ac:dyDescent="0.25">
      <c r="B14" s="112" t="s">
        <v>69</v>
      </c>
      <c r="C14" s="65" t="s">
        <v>67</v>
      </c>
      <c r="D14" s="66">
        <f>+'2016-17'!B57</f>
        <v>649070.54166666663</v>
      </c>
      <c r="E14" s="66">
        <f>+'2016-17'!C57</f>
        <v>649070.54166666663</v>
      </c>
      <c r="F14" s="66">
        <f>+'2016-17'!D57</f>
        <v>649070.54166666663</v>
      </c>
      <c r="G14" s="66">
        <f>+'2016-17'!E57</f>
        <v>649070.54166666663</v>
      </c>
      <c r="H14" s="66">
        <f>+'2016-17'!F57</f>
        <v>649070.54166666663</v>
      </c>
      <c r="I14" s="66">
        <f>+'2016-17'!G57</f>
        <v>649070.54166666663</v>
      </c>
      <c r="J14" s="66">
        <f>+'2016-17'!H57</f>
        <v>649070.54166666663</v>
      </c>
      <c r="K14" s="66">
        <f>+'2016-17'!I57</f>
        <v>649070.54166666663</v>
      </c>
      <c r="L14" s="66">
        <f>+'2016-17'!J57</f>
        <v>649070.54166666663</v>
      </c>
      <c r="M14" s="66">
        <f>+'2016-17'!K57</f>
        <v>649070.54166666663</v>
      </c>
      <c r="N14" s="66">
        <f>+'2016-17'!L57</f>
        <v>649070.54166666663</v>
      </c>
      <c r="O14" s="66">
        <f>+'2016-17'!M57</f>
        <v>649070.54166666663</v>
      </c>
      <c r="P14" s="67">
        <f>+'2016-17'!N57</f>
        <v>7788846.5</v>
      </c>
    </row>
    <row r="15" spans="1:16" x14ac:dyDescent="0.25">
      <c r="B15" s="113"/>
      <c r="C15" s="68" t="s">
        <v>68</v>
      </c>
      <c r="D15" s="73">
        <f>+D14/$P$14</f>
        <v>8.3333333333333329E-2</v>
      </c>
      <c r="E15" s="73">
        <f t="shared" ref="E15:P15" si="5">+E14/$P$14</f>
        <v>8.3333333333333329E-2</v>
      </c>
      <c r="F15" s="73">
        <f t="shared" si="5"/>
        <v>8.3333333333333329E-2</v>
      </c>
      <c r="G15" s="73">
        <f t="shared" si="5"/>
        <v>8.3333333333333329E-2</v>
      </c>
      <c r="H15" s="73">
        <f t="shared" si="5"/>
        <v>8.3333333333333329E-2</v>
      </c>
      <c r="I15" s="73">
        <f t="shared" si="5"/>
        <v>8.3333333333333329E-2</v>
      </c>
      <c r="J15" s="73">
        <f t="shared" si="5"/>
        <v>8.3333333333333329E-2</v>
      </c>
      <c r="K15" s="73">
        <f t="shared" si="5"/>
        <v>8.3333333333333329E-2</v>
      </c>
      <c r="L15" s="73">
        <f t="shared" si="5"/>
        <v>8.3333333333333329E-2</v>
      </c>
      <c r="M15" s="73">
        <f t="shared" si="5"/>
        <v>8.3333333333333329E-2</v>
      </c>
      <c r="N15" s="73">
        <f t="shared" si="5"/>
        <v>8.3333333333333329E-2</v>
      </c>
      <c r="O15" s="73">
        <f t="shared" si="5"/>
        <v>8.3333333333333329E-2</v>
      </c>
      <c r="P15" s="74">
        <f t="shared" si="5"/>
        <v>1</v>
      </c>
    </row>
    <row r="16" spans="1:16" x14ac:dyDescent="0.25">
      <c r="C16" s="62" t="s">
        <v>71</v>
      </c>
      <c r="D16" s="3">
        <f>+(D4+D6+D8+D10+D12)/5</f>
        <v>1238965.2519999999</v>
      </c>
      <c r="E16" s="3">
        <f t="shared" ref="E16:P16" si="6">+(E4+E6+E8+E10+E12)/5</f>
        <v>282670.62800000003</v>
      </c>
      <c r="F16" s="3">
        <f t="shared" si="6"/>
        <v>783227.24399999995</v>
      </c>
      <c r="G16" s="3">
        <f t="shared" si="6"/>
        <v>604289.32199999993</v>
      </c>
      <c r="H16" s="3">
        <f t="shared" si="6"/>
        <v>334421.24</v>
      </c>
      <c r="I16" s="3">
        <f t="shared" si="6"/>
        <v>216075.87999999998</v>
      </c>
      <c r="J16" s="3">
        <f t="shared" si="6"/>
        <v>490687.09</v>
      </c>
      <c r="K16" s="3">
        <f t="shared" si="6"/>
        <v>273497.34399999998</v>
      </c>
      <c r="L16" s="3">
        <f t="shared" si="6"/>
        <v>609710.82000000007</v>
      </c>
      <c r="M16" s="3">
        <f t="shared" si="6"/>
        <v>289780.37</v>
      </c>
      <c r="N16" s="3">
        <f t="shared" si="6"/>
        <v>570288.32400000002</v>
      </c>
      <c r="O16" s="3">
        <f t="shared" si="6"/>
        <v>-605736.58599999989</v>
      </c>
      <c r="P16" s="64">
        <f t="shared" si="6"/>
        <v>5087876.9280000003</v>
      </c>
    </row>
    <row r="17" spans="1:16" x14ac:dyDescent="0.25">
      <c r="C17" s="61" t="s">
        <v>70</v>
      </c>
      <c r="D17" s="77">
        <f>+D16/$P16</f>
        <v>0.24351321180385277</v>
      </c>
      <c r="E17" s="77">
        <f t="shared" ref="E17" si="7">+E16/$P16</f>
        <v>5.555767798634928E-2</v>
      </c>
      <c r="F17" s="77">
        <f t="shared" ref="F17" si="8">+F16/$P16</f>
        <v>0.15393989577257319</v>
      </c>
      <c r="G17" s="77">
        <f t="shared" ref="G17" si="9">+G16/$P16</f>
        <v>0.11877042832432284</v>
      </c>
      <c r="H17" s="77">
        <f t="shared" ref="H17" si="10">+H16/$P16</f>
        <v>6.5729034867094957E-2</v>
      </c>
      <c r="I17" s="77">
        <f t="shared" ref="I17" si="11">+I16/$P16</f>
        <v>4.2468770974170851E-2</v>
      </c>
      <c r="J17" s="77">
        <f t="shared" ref="J17" si="12">+J16/$P16</f>
        <v>9.6442405534538908E-2</v>
      </c>
      <c r="K17" s="77">
        <f t="shared" ref="K17" si="13">+K16/$P16</f>
        <v>5.3754709060446826E-2</v>
      </c>
      <c r="L17" s="77">
        <f t="shared" ref="L17" si="14">+L16/$P16</f>
        <v>0.11983600008966255</v>
      </c>
      <c r="M17" s="77">
        <f t="shared" ref="M17" si="15">+M16/$P16</f>
        <v>5.6955066740167815E-2</v>
      </c>
      <c r="N17" s="77">
        <f t="shared" ref="N17" si="16">+N16/$P16</f>
        <v>0.11208768059257584</v>
      </c>
      <c r="O17" s="77">
        <f t="shared" ref="O17" si="17">+O16/$P16</f>
        <v>-0.11905488174575592</v>
      </c>
      <c r="P17" s="77">
        <f t="shared" ref="P17" si="18">+P16/$P16</f>
        <v>1</v>
      </c>
    </row>
    <row r="18" spans="1:16" x14ac:dyDescent="0.25">
      <c r="C18" s="61" t="s">
        <v>131</v>
      </c>
      <c r="D18" s="78">
        <f>IFERROR((D12/D6)^(1/(4-1))-1,"N/A")</f>
        <v>-1.048663064761628</v>
      </c>
      <c r="E18" s="78">
        <f t="shared" ref="E18:P18" si="19">IFERROR((E12/E6)^(1/(4-1))-1,"N/A")</f>
        <v>-1.1182514462772566</v>
      </c>
      <c r="F18" s="78">
        <f t="shared" si="19"/>
        <v>-7.8598645820649682E-2</v>
      </c>
      <c r="G18" s="78">
        <f t="shared" si="19"/>
        <v>0.21085758308381197</v>
      </c>
      <c r="H18" s="78">
        <f t="shared" si="19"/>
        <v>-9.0264383163985995E-3</v>
      </c>
      <c r="I18" s="78">
        <f t="shared" si="19"/>
        <v>-0.125474384184314</v>
      </c>
      <c r="J18" s="78">
        <f t="shared" si="19"/>
        <v>-0.10578902039382243</v>
      </c>
      <c r="K18" s="78">
        <f t="shared" si="19"/>
        <v>-1.0950865527842133</v>
      </c>
      <c r="L18" s="78">
        <f t="shared" si="19"/>
        <v>1.055347344828685</v>
      </c>
      <c r="M18" s="78">
        <f t="shared" si="19"/>
        <v>-1.7942178675943499E-2</v>
      </c>
      <c r="N18" s="78">
        <f t="shared" si="19"/>
        <v>-0.49460564619359404</v>
      </c>
      <c r="O18" s="78">
        <f t="shared" si="19"/>
        <v>-1.2639570659283605</v>
      </c>
      <c r="P18" s="78">
        <f t="shared" si="19"/>
        <v>-4.283127860441005E-2</v>
      </c>
    </row>
    <row r="21" spans="1:16" ht="18.75" x14ac:dyDescent="0.3">
      <c r="A21" s="63" t="s">
        <v>72</v>
      </c>
      <c r="B21" s="5" t="s">
        <v>65</v>
      </c>
      <c r="C21" s="5"/>
      <c r="D21" s="71" t="s">
        <v>42</v>
      </c>
      <c r="E21" s="71" t="s">
        <v>43</v>
      </c>
      <c r="F21" s="71" t="s">
        <v>44</v>
      </c>
      <c r="G21" s="71" t="s">
        <v>45</v>
      </c>
      <c r="H21" s="71" t="s">
        <v>46</v>
      </c>
      <c r="I21" s="71" t="s">
        <v>47</v>
      </c>
      <c r="J21" s="71" t="s">
        <v>48</v>
      </c>
      <c r="K21" s="71" t="s">
        <v>49</v>
      </c>
      <c r="L21" s="71" t="s">
        <v>50</v>
      </c>
      <c r="M21" s="71" t="s">
        <v>51</v>
      </c>
      <c r="N21" s="71" t="s">
        <v>52</v>
      </c>
      <c r="O21" s="71" t="s">
        <v>53</v>
      </c>
      <c r="P21" s="72" t="s">
        <v>4</v>
      </c>
    </row>
    <row r="22" spans="1:16" hidden="1" x14ac:dyDescent="0.25">
      <c r="B22" s="112" t="s">
        <v>61</v>
      </c>
      <c r="C22" s="65" t="s">
        <v>67</v>
      </c>
      <c r="D22" s="66">
        <f>'2011-12'!B22+'2011-12'!B24+'2011-12'!B26</f>
        <v>101243.89</v>
      </c>
      <c r="E22" s="66">
        <f>'2011-12'!C22+'2011-12'!C24+'2011-12'!C26</f>
        <v>156387.26</v>
      </c>
      <c r="F22" s="66">
        <f>'2011-12'!D22+'2011-12'!D24+'2011-12'!D26</f>
        <v>76939.02</v>
      </c>
      <c r="G22" s="66">
        <f>'2011-12'!E22+'2011-12'!E24+'2011-12'!E26</f>
        <v>348165.31</v>
      </c>
      <c r="H22" s="66">
        <f>'2011-12'!F22+'2011-12'!F24+'2011-12'!F26</f>
        <v>76677.989999999991</v>
      </c>
      <c r="I22" s="66">
        <f>'2011-12'!G22+'2011-12'!G24+'2011-12'!G26</f>
        <v>151191.92000000001</v>
      </c>
      <c r="J22" s="66">
        <f>'2011-12'!H22+'2011-12'!H24+'2011-12'!H26</f>
        <v>247820.57</v>
      </c>
      <c r="K22" s="66">
        <f>'2011-12'!I22+'2011-12'!I24+'2011-12'!I26</f>
        <v>323954.42</v>
      </c>
      <c r="L22" s="66">
        <f>'2011-12'!J22+'2011-12'!J24+'2011-12'!J26</f>
        <v>118452.37</v>
      </c>
      <c r="M22" s="66">
        <f>'2011-12'!K22+'2011-12'!K24+'2011-12'!K26</f>
        <v>163022.73000000001</v>
      </c>
      <c r="N22" s="66">
        <f>'2011-12'!L22+'2011-12'!L24+'2011-12'!L26</f>
        <v>726382.86</v>
      </c>
      <c r="O22" s="66">
        <f>'2011-12'!M22+'2011-12'!M24+'2011-12'!M26</f>
        <v>1156517</v>
      </c>
      <c r="P22" s="66">
        <f>'2011-12'!N22+'2011-12'!N24+'2011-12'!N26</f>
        <v>3646755.3400000003</v>
      </c>
    </row>
    <row r="23" spans="1:16" hidden="1" x14ac:dyDescent="0.25">
      <c r="B23" s="113"/>
      <c r="C23" s="68" t="s">
        <v>73</v>
      </c>
      <c r="D23" s="79">
        <f>+D22/$P22</f>
        <v>2.7762731678073031E-2</v>
      </c>
      <c r="E23" s="79">
        <f t="shared" ref="E23:P23" si="20">+E22/$P22</f>
        <v>4.288394625343854E-2</v>
      </c>
      <c r="F23" s="79">
        <f t="shared" si="20"/>
        <v>2.1097938530748817E-2</v>
      </c>
      <c r="G23" s="79">
        <f t="shared" si="20"/>
        <v>9.5472626359409118E-2</v>
      </c>
      <c r="H23" s="79">
        <f t="shared" si="20"/>
        <v>2.1026359832518951E-2</v>
      </c>
      <c r="I23" s="79">
        <f t="shared" si="20"/>
        <v>4.1459298994267049E-2</v>
      </c>
      <c r="J23" s="79">
        <f t="shared" si="20"/>
        <v>6.7956456327558284E-2</v>
      </c>
      <c r="K23" s="79">
        <f t="shared" si="20"/>
        <v>8.883360406623822E-2</v>
      </c>
      <c r="L23" s="79">
        <f t="shared" si="20"/>
        <v>3.2481578542091057E-2</v>
      </c>
      <c r="M23" s="79">
        <f t="shared" si="20"/>
        <v>4.4703500728952107E-2</v>
      </c>
      <c r="N23" s="79">
        <f t="shared" si="20"/>
        <v>0.19918606878628714</v>
      </c>
      <c r="O23" s="79">
        <f t="shared" si="20"/>
        <v>0.31713588990041758</v>
      </c>
      <c r="P23" s="79">
        <f t="shared" si="20"/>
        <v>1</v>
      </c>
    </row>
    <row r="24" spans="1:16" x14ac:dyDescent="0.25">
      <c r="B24" s="112" t="s">
        <v>8</v>
      </c>
      <c r="C24" s="65" t="s">
        <v>67</v>
      </c>
      <c r="D24" s="66">
        <f>+'2012-13'!B22+'2012-13'!B24+'2012-13'!B26</f>
        <v>625168.75</v>
      </c>
      <c r="E24" s="66">
        <f>+'2012-13'!C22+'2012-13'!C24+'2012-13'!C26</f>
        <v>163292.14000000001</v>
      </c>
      <c r="F24" s="66">
        <f>+'2012-13'!D22+'2012-13'!D24+'2012-13'!D26</f>
        <v>200785.67</v>
      </c>
      <c r="G24" s="66">
        <f>+'2012-13'!E22+'2012-13'!E24+'2012-13'!E26</f>
        <v>234218.71</v>
      </c>
      <c r="H24" s="66">
        <f>+'2012-13'!F22+'2012-13'!F24+'2012-13'!F26</f>
        <v>82740.62999999999</v>
      </c>
      <c r="I24" s="66">
        <f>+'2012-13'!G22+'2012-13'!G24+'2012-13'!G26</f>
        <v>36534.479999999996</v>
      </c>
      <c r="J24" s="66">
        <f>+'2012-13'!H22+'2012-13'!H24+'2012-13'!H26</f>
        <v>366309.41</v>
      </c>
      <c r="K24" s="66">
        <f>+'2012-13'!I22+'2012-13'!I24+'2012-13'!I26</f>
        <v>310888.85000000003</v>
      </c>
      <c r="L24" s="66">
        <f>+'2012-13'!J22+'2012-13'!J24+'2012-13'!J26</f>
        <v>184003</v>
      </c>
      <c r="M24" s="66">
        <f>+'2012-13'!K22+'2012-13'!K24+'2012-13'!K26</f>
        <v>465659.93</v>
      </c>
      <c r="N24" s="66">
        <f>+'2012-13'!L22+'2012-13'!L24+'2012-13'!L26</f>
        <v>675570.39</v>
      </c>
      <c r="O24" s="66">
        <f>+'2012-13'!M22+'2012-13'!M24+'2012-13'!M26</f>
        <v>1154575.6200000001</v>
      </c>
      <c r="P24" s="66">
        <f>+'2012-13'!N22+'2012-13'!N24+'2012-13'!N26</f>
        <v>4499747.58</v>
      </c>
    </row>
    <row r="25" spans="1:16" x14ac:dyDescent="0.25">
      <c r="B25" s="113"/>
      <c r="C25" s="68" t="s">
        <v>73</v>
      </c>
      <c r="D25" s="79">
        <f>+D24/$P$24</f>
        <v>0.13893418217028075</v>
      </c>
      <c r="E25" s="79">
        <f t="shared" ref="E25:P25" si="21">+E24/$P$24</f>
        <v>3.6289177803169127E-2</v>
      </c>
      <c r="F25" s="79">
        <f t="shared" si="21"/>
        <v>4.4621540748736845E-2</v>
      </c>
      <c r="G25" s="79">
        <f t="shared" si="21"/>
        <v>5.2051521965594344E-2</v>
      </c>
      <c r="H25" s="79">
        <f t="shared" si="21"/>
        <v>1.8387838101798587E-2</v>
      </c>
      <c r="I25" s="79">
        <f t="shared" si="21"/>
        <v>8.1192287679390223E-3</v>
      </c>
      <c r="J25" s="79">
        <f t="shared" si="21"/>
        <v>8.1406657481884789E-2</v>
      </c>
      <c r="K25" s="79">
        <f t="shared" si="21"/>
        <v>6.9090286615588345E-2</v>
      </c>
      <c r="L25" s="79">
        <f t="shared" si="21"/>
        <v>4.0891849315689836E-2</v>
      </c>
      <c r="M25" s="79">
        <f t="shared" si="21"/>
        <v>0.10348578930731932</v>
      </c>
      <c r="N25" s="79">
        <f t="shared" si="21"/>
        <v>0.15013517491574493</v>
      </c>
      <c r="O25" s="79">
        <f t="shared" si="21"/>
        <v>0.25658675280625409</v>
      </c>
      <c r="P25" s="79">
        <f t="shared" si="21"/>
        <v>1</v>
      </c>
    </row>
    <row r="26" spans="1:16" x14ac:dyDescent="0.25">
      <c r="B26" s="112" t="s">
        <v>9</v>
      </c>
      <c r="C26" s="65" t="s">
        <v>67</v>
      </c>
      <c r="D26" s="66">
        <f>+'2013-14'!B18+'2013-14'!B22+'2013-14'!B24+'2013-14'!B26</f>
        <v>481646.05000000005</v>
      </c>
      <c r="E26" s="66">
        <f>+'2013-14'!C18+'2013-14'!C22+'2013-14'!C24+'2013-14'!C26</f>
        <v>261988.15</v>
      </c>
      <c r="F26" s="66">
        <f>+'2013-14'!D18+'2013-14'!D22+'2013-14'!D24+'2013-14'!D26</f>
        <v>191823.22</v>
      </c>
      <c r="G26" s="66">
        <f>+'2013-14'!E18+'2013-14'!E22+'2013-14'!E24+'2013-14'!E26</f>
        <v>300400.26</v>
      </c>
      <c r="H26" s="66">
        <f>+'2013-14'!F18+'2013-14'!F22+'2013-14'!F24+'2013-14'!F26</f>
        <v>139375.01999999999</v>
      </c>
      <c r="I26" s="66">
        <f>+'2013-14'!G18+'2013-14'!G22+'2013-14'!G24+'2013-14'!G26</f>
        <v>132441.78</v>
      </c>
      <c r="J26" s="66">
        <f>+'2013-14'!H18+'2013-14'!H22+'2013-14'!H24+'2013-14'!H26</f>
        <v>450795.87</v>
      </c>
      <c r="K26" s="66">
        <f>+'2013-14'!I18+'2013-14'!I22+'2013-14'!I24+'2013-14'!I26</f>
        <v>225506.95</v>
      </c>
      <c r="L26" s="66">
        <f>+'2013-14'!J18+'2013-14'!J22+'2013-14'!J24+'2013-14'!J26</f>
        <v>59340.399999999994</v>
      </c>
      <c r="M26" s="66">
        <f>+'2013-14'!K18+'2013-14'!K22+'2013-14'!K24+'2013-14'!K26</f>
        <v>479846.62000000005</v>
      </c>
      <c r="N26" s="66">
        <f>+'2013-14'!L18+'2013-14'!L22+'2013-14'!L24+'2013-14'!L26</f>
        <v>394439.09999999992</v>
      </c>
      <c r="O26" s="66">
        <f>+'2013-14'!M18+'2013-14'!M22+'2013-14'!M24+'2013-14'!M26</f>
        <v>563433.36</v>
      </c>
      <c r="P26" s="66">
        <f>+'2013-14'!N18+'2013-14'!N22+'2013-14'!N24+'2013-14'!N26</f>
        <v>3681036.7800000003</v>
      </c>
    </row>
    <row r="27" spans="1:16" x14ac:dyDescent="0.25">
      <c r="B27" s="113"/>
      <c r="C27" s="68" t="s">
        <v>73</v>
      </c>
      <c r="D27" s="79">
        <f>+D26/$P$26</f>
        <v>0.13084521529828344</v>
      </c>
      <c r="E27" s="79">
        <f t="shared" ref="E27:P27" si="22">+E26/$P$26</f>
        <v>7.1172380407456826E-2</v>
      </c>
      <c r="F27" s="79">
        <f t="shared" si="22"/>
        <v>5.2111193520864518E-2</v>
      </c>
      <c r="G27" s="79">
        <f t="shared" si="22"/>
        <v>8.1607513848313135E-2</v>
      </c>
      <c r="H27" s="79">
        <f t="shared" si="22"/>
        <v>3.7862979461998202E-2</v>
      </c>
      <c r="I27" s="79">
        <f t="shared" si="22"/>
        <v>3.5979477499271273E-2</v>
      </c>
      <c r="J27" s="79">
        <f t="shared" si="22"/>
        <v>0.12246437537633079</v>
      </c>
      <c r="K27" s="79">
        <f t="shared" si="22"/>
        <v>6.1261802985842481E-2</v>
      </c>
      <c r="L27" s="79">
        <f t="shared" si="22"/>
        <v>1.6120566988738424E-2</v>
      </c>
      <c r="M27" s="79">
        <f t="shared" si="22"/>
        <v>0.13035637747689119</v>
      </c>
      <c r="N27" s="79">
        <f t="shared" si="22"/>
        <v>0.10715434905271441</v>
      </c>
      <c r="O27" s="79">
        <f t="shared" si="22"/>
        <v>0.15306376808329525</v>
      </c>
      <c r="P27" s="79">
        <f t="shared" si="22"/>
        <v>1</v>
      </c>
    </row>
    <row r="28" spans="1:16" x14ac:dyDescent="0.25">
      <c r="B28" s="112" t="s">
        <v>10</v>
      </c>
      <c r="C28" s="65" t="s">
        <v>67</v>
      </c>
      <c r="D28" s="66">
        <f>+'2014-15'!B18+'2014-15'!B22+'2014-15'!B24+'2014-15'!B26</f>
        <v>440154.33999999997</v>
      </c>
      <c r="E28" s="66">
        <f>+'2014-15'!C18+'2014-15'!C22+'2014-15'!C24+'2014-15'!C26</f>
        <v>520407.50999999995</v>
      </c>
      <c r="F28" s="66">
        <f>+'2014-15'!D18+'2014-15'!D22+'2014-15'!D24+'2014-15'!D26</f>
        <v>294131.56</v>
      </c>
      <c r="G28" s="66">
        <f>+'2014-15'!E18+'2014-15'!E22+'2014-15'!E24+'2014-15'!E26</f>
        <v>38073.94</v>
      </c>
      <c r="H28" s="66">
        <f>+'2014-15'!F18+'2014-15'!F22+'2014-15'!F24+'2014-15'!F26</f>
        <v>149717.43</v>
      </c>
      <c r="I28" s="66">
        <f>+'2014-15'!G18+'2014-15'!G22+'2014-15'!G24+'2014-15'!G26</f>
        <v>85511.58</v>
      </c>
      <c r="J28" s="66">
        <f>+'2014-15'!H18+'2014-15'!H22+'2014-15'!H24+'2014-15'!H26</f>
        <v>244299.76</v>
      </c>
      <c r="K28" s="66">
        <f>+'2014-15'!I18+'2014-15'!I22+'2014-15'!I24+'2014-15'!I26</f>
        <v>609168.07000000007</v>
      </c>
      <c r="L28" s="66">
        <f>+'2014-15'!J18+'2014-15'!J22+'2014-15'!J24+'2014-15'!J26</f>
        <v>188581.42</v>
      </c>
      <c r="M28" s="66">
        <f>+'2014-15'!K18+'2014-15'!K22+'2014-15'!K24+'2014-15'!K26</f>
        <v>235482.44</v>
      </c>
      <c r="N28" s="66">
        <f>+'2014-15'!L18+'2014-15'!L22+'2014-15'!L24+'2014-15'!L26</f>
        <v>1061097.52</v>
      </c>
      <c r="O28" s="66">
        <f>+'2014-15'!M18+'2014-15'!M22+'2014-15'!M24+'2014-15'!M26</f>
        <v>982454.2699999999</v>
      </c>
      <c r="P28" s="66">
        <f>+'2014-15'!N18+'2014-15'!N22+'2014-15'!N24+'2014-15'!N26</f>
        <v>4849079.84</v>
      </c>
    </row>
    <row r="29" spans="1:16" x14ac:dyDescent="0.25">
      <c r="B29" s="113"/>
      <c r="C29" s="68" t="s">
        <v>73</v>
      </c>
      <c r="D29" s="80">
        <f>+D28/$P$28</f>
        <v>9.0770693517803577E-2</v>
      </c>
      <c r="E29" s="80">
        <f t="shared" ref="E29:P29" si="23">+E28/$P$28</f>
        <v>0.10732087884121123</v>
      </c>
      <c r="F29" s="80">
        <f t="shared" si="23"/>
        <v>6.0657190581543403E-2</v>
      </c>
      <c r="G29" s="80">
        <f t="shared" si="23"/>
        <v>7.8517865773065926E-3</v>
      </c>
      <c r="H29" s="80">
        <f t="shared" si="23"/>
        <v>3.0875430997234311E-2</v>
      </c>
      <c r="I29" s="80">
        <f t="shared" si="23"/>
        <v>1.763459930987649E-2</v>
      </c>
      <c r="J29" s="80">
        <f t="shared" si="23"/>
        <v>5.0380642938640502E-2</v>
      </c>
      <c r="K29" s="80">
        <f t="shared" si="23"/>
        <v>0.1256254980532554</v>
      </c>
      <c r="L29" s="80">
        <f t="shared" si="23"/>
        <v>3.8890145393027806E-2</v>
      </c>
      <c r="M29" s="80">
        <f t="shared" si="23"/>
        <v>4.8562293830987945E-2</v>
      </c>
      <c r="N29" s="80">
        <f t="shared" si="23"/>
        <v>0.21882451001260481</v>
      </c>
      <c r="O29" s="80">
        <f t="shared" si="23"/>
        <v>0.20260632994650793</v>
      </c>
      <c r="P29" s="80">
        <f t="shared" si="23"/>
        <v>1</v>
      </c>
    </row>
    <row r="30" spans="1:16" x14ac:dyDescent="0.25">
      <c r="B30" s="112" t="s">
        <v>11</v>
      </c>
      <c r="C30" s="65" t="s">
        <v>67</v>
      </c>
      <c r="D30" s="66">
        <f>+'2015-16'!B18+'2015-16'!B22+'2015-16'!B24+'2015-16'!B26</f>
        <v>190970.65000000002</v>
      </c>
      <c r="E30" s="66">
        <f>+'2015-16'!C18+'2015-16'!C22+'2015-16'!C24+'2015-16'!C26</f>
        <v>665561.01</v>
      </c>
      <c r="F30" s="66">
        <f>+'2015-16'!D18+'2015-16'!D22+'2015-16'!D24+'2015-16'!D26</f>
        <v>178147.46</v>
      </c>
      <c r="G30" s="66">
        <f>+'2015-16'!E18+'2015-16'!E22+'2015-16'!E24+'2015-16'!E26</f>
        <v>355719.66</v>
      </c>
      <c r="H30" s="66">
        <f>+'2015-16'!F18+'2015-16'!F22+'2015-16'!F24+'2015-16'!F26</f>
        <v>234609.32999999996</v>
      </c>
      <c r="I30" s="66">
        <f>+'2015-16'!G18+'2015-16'!G22+'2015-16'!G24+'2015-16'!G26</f>
        <v>187568.38</v>
      </c>
      <c r="J30" s="66">
        <f>+'2015-16'!H18+'2015-16'!H22+'2015-16'!H24+'2015-16'!H26</f>
        <v>466855.86000000004</v>
      </c>
      <c r="K30" s="66">
        <f>+'2015-16'!I18+'2015-16'!I22+'2015-16'!I24+'2015-16'!I26</f>
        <v>325636.32</v>
      </c>
      <c r="L30" s="66">
        <f>+'2015-16'!J18+'2015-16'!J22+'2015-16'!J24+'2015-16'!J26</f>
        <v>130140.85</v>
      </c>
      <c r="M30" s="66">
        <f>+'2015-16'!K18+'2015-16'!K22+'2015-16'!K24+'2015-16'!K26</f>
        <v>347686.31999999995</v>
      </c>
      <c r="N30" s="66">
        <f>+'2015-16'!L18+'2015-16'!L22+'2015-16'!L24+'2015-16'!L26</f>
        <v>581988.05000000005</v>
      </c>
      <c r="O30" s="66">
        <f>+'2015-16'!M18+'2015-16'!M22+'2015-16'!M24+'2015-16'!M26</f>
        <v>576484.49</v>
      </c>
      <c r="P30" s="66">
        <f>+'2015-16'!N18+'2015-16'!N22+'2015-16'!N24+'2015-16'!N26</f>
        <v>4241368.38</v>
      </c>
    </row>
    <row r="31" spans="1:16" x14ac:dyDescent="0.25">
      <c r="B31" s="113"/>
      <c r="C31" s="68" t="s">
        <v>73</v>
      </c>
      <c r="D31" s="79">
        <f>+D30/$P$30</f>
        <v>4.5025716441069903E-2</v>
      </c>
      <c r="E31" s="79">
        <f t="shared" ref="E31:P31" si="24">+E30/$P$30</f>
        <v>0.15692129293423931</v>
      </c>
      <c r="F31" s="79">
        <f t="shared" si="24"/>
        <v>4.2002354909808609E-2</v>
      </c>
      <c r="G31" s="79">
        <f t="shared" si="24"/>
        <v>8.3869079063582777E-2</v>
      </c>
      <c r="H31" s="79">
        <f t="shared" si="24"/>
        <v>5.5314537427659127E-2</v>
      </c>
      <c r="I31" s="79">
        <f t="shared" si="24"/>
        <v>4.4223553154324219E-2</v>
      </c>
      <c r="J31" s="79">
        <f t="shared" si="24"/>
        <v>0.11007199049284186</v>
      </c>
      <c r="K31" s="79">
        <f t="shared" si="24"/>
        <v>7.6776240784819552E-2</v>
      </c>
      <c r="L31" s="79">
        <f t="shared" si="24"/>
        <v>3.0683694114775291E-2</v>
      </c>
      <c r="M31" s="79">
        <f t="shared" si="24"/>
        <v>8.1975034670296654E-2</v>
      </c>
      <c r="N31" s="79">
        <f t="shared" si="24"/>
        <v>0.13721704833382101</v>
      </c>
      <c r="O31" s="79">
        <f t="shared" si="24"/>
        <v>0.13591945767276173</v>
      </c>
      <c r="P31" s="79">
        <f t="shared" si="24"/>
        <v>1</v>
      </c>
    </row>
    <row r="32" spans="1:16" x14ac:dyDescent="0.25">
      <c r="B32" s="112" t="s">
        <v>69</v>
      </c>
      <c r="C32" s="65" t="s">
        <v>67</v>
      </c>
      <c r="D32" s="66">
        <f>+'2016-17'!B30</f>
        <v>456260.41666666663</v>
      </c>
      <c r="E32" s="66">
        <f>+'2016-17'!C30</f>
        <v>456260.41666666663</v>
      </c>
      <c r="F32" s="66">
        <f>+'2016-17'!D30</f>
        <v>456260.41666666663</v>
      </c>
      <c r="G32" s="66">
        <f>+'2016-17'!E30</f>
        <v>456260.41666666663</v>
      </c>
      <c r="H32" s="66">
        <f>+'2016-17'!F30</f>
        <v>456260.41666666663</v>
      </c>
      <c r="I32" s="66">
        <f>+'2016-17'!G30</f>
        <v>456260.41666666663</v>
      </c>
      <c r="J32" s="66">
        <f>+'2016-17'!H30</f>
        <v>456260.41666666663</v>
      </c>
      <c r="K32" s="66">
        <f>+'2016-17'!I30</f>
        <v>456260.41666666663</v>
      </c>
      <c r="L32" s="66">
        <f>+'2016-17'!J30</f>
        <v>456260.41666666663</v>
      </c>
      <c r="M32" s="66">
        <f>+'2016-17'!K30</f>
        <v>456260.41666666663</v>
      </c>
      <c r="N32" s="66">
        <f>+'2016-17'!L30</f>
        <v>456260.41666666663</v>
      </c>
      <c r="O32" s="66">
        <f>+'2016-17'!M30</f>
        <v>456260.41666666663</v>
      </c>
      <c r="P32" s="66">
        <f>+'2016-17'!N30</f>
        <v>5475125</v>
      </c>
    </row>
    <row r="33" spans="1:16" x14ac:dyDescent="0.25">
      <c r="B33" s="113"/>
      <c r="C33" s="68" t="s">
        <v>73</v>
      </c>
      <c r="D33" s="79">
        <f>+D32/$P$32</f>
        <v>8.3333333333333329E-2</v>
      </c>
      <c r="E33" s="79">
        <f t="shared" ref="E33:P33" si="25">+E32/$P$32</f>
        <v>8.3333333333333329E-2</v>
      </c>
      <c r="F33" s="79">
        <f t="shared" si="25"/>
        <v>8.3333333333333329E-2</v>
      </c>
      <c r="G33" s="79">
        <f t="shared" si="25"/>
        <v>8.3333333333333329E-2</v>
      </c>
      <c r="H33" s="79">
        <f t="shared" si="25"/>
        <v>8.3333333333333329E-2</v>
      </c>
      <c r="I33" s="79">
        <f t="shared" si="25"/>
        <v>8.3333333333333329E-2</v>
      </c>
      <c r="J33" s="79">
        <f t="shared" si="25"/>
        <v>8.3333333333333329E-2</v>
      </c>
      <c r="K33" s="79">
        <f t="shared" si="25"/>
        <v>8.3333333333333329E-2</v>
      </c>
      <c r="L33" s="79">
        <f t="shared" si="25"/>
        <v>8.3333333333333329E-2</v>
      </c>
      <c r="M33" s="79">
        <f t="shared" si="25"/>
        <v>8.3333333333333329E-2</v>
      </c>
      <c r="N33" s="79">
        <f t="shared" si="25"/>
        <v>8.3333333333333329E-2</v>
      </c>
      <c r="O33" s="79">
        <f t="shared" si="25"/>
        <v>8.3333333333333329E-2</v>
      </c>
      <c r="P33" s="79">
        <f t="shared" si="25"/>
        <v>1</v>
      </c>
    </row>
    <row r="34" spans="1:16" x14ac:dyDescent="0.25">
      <c r="C34" s="62" t="s">
        <v>74</v>
      </c>
      <c r="D34" s="3">
        <f>+(D22+D24+D26+D28+D30)/5</f>
        <v>367836.73599999992</v>
      </c>
      <c r="E34" s="3">
        <f t="shared" ref="E34:P34" si="26">+(E22+E24+E26+E28+E30)/5</f>
        <v>353527.21400000004</v>
      </c>
      <c r="F34" s="3">
        <f t="shared" si="26"/>
        <v>188365.386</v>
      </c>
      <c r="G34" s="3">
        <f t="shared" si="26"/>
        <v>255315.57599999997</v>
      </c>
      <c r="H34" s="3">
        <f t="shared" si="26"/>
        <v>136624.07999999999</v>
      </c>
      <c r="I34" s="3">
        <f t="shared" si="26"/>
        <v>118649.62800000003</v>
      </c>
      <c r="J34" s="3">
        <f t="shared" si="26"/>
        <v>355216.29400000005</v>
      </c>
      <c r="K34" s="3">
        <f t="shared" si="26"/>
        <v>359030.92200000002</v>
      </c>
      <c r="L34" s="3">
        <f t="shared" si="26"/>
        <v>136103.60800000001</v>
      </c>
      <c r="M34" s="3">
        <f t="shared" si="26"/>
        <v>338339.60800000001</v>
      </c>
      <c r="N34" s="3">
        <f t="shared" si="26"/>
        <v>687895.58400000003</v>
      </c>
      <c r="O34" s="3">
        <f t="shared" si="26"/>
        <v>886692.94800000009</v>
      </c>
      <c r="P34" s="64">
        <f t="shared" si="26"/>
        <v>4183597.5839999998</v>
      </c>
    </row>
    <row r="35" spans="1:16" x14ac:dyDescent="0.25">
      <c r="C35" s="61" t="s">
        <v>70</v>
      </c>
      <c r="D35" s="81">
        <f>+D34/$P34</f>
        <v>8.7923546329306781E-2</v>
      </c>
      <c r="E35" s="81">
        <f t="shared" ref="E35:P35" si="27">+E34/$P34</f>
        <v>8.4503159518030752E-2</v>
      </c>
      <c r="F35" s="81">
        <f t="shared" si="27"/>
        <v>4.5024738211054481E-2</v>
      </c>
      <c r="G35" s="81">
        <f t="shared" si="27"/>
        <v>6.1027756822607436E-2</v>
      </c>
      <c r="H35" s="81">
        <f t="shared" si="27"/>
        <v>3.2657079763721363E-2</v>
      </c>
      <c r="I35" s="81">
        <f t="shared" si="27"/>
        <v>2.8360669404191918E-2</v>
      </c>
      <c r="J35" s="81">
        <f t="shared" si="27"/>
        <v>8.4906898158300506E-2</v>
      </c>
      <c r="K35" s="81">
        <f t="shared" si="27"/>
        <v>8.581870382875717E-2</v>
      </c>
      <c r="L35" s="81">
        <f t="shared" si="27"/>
        <v>3.2532672004717364E-2</v>
      </c>
      <c r="M35" s="81">
        <f t="shared" si="27"/>
        <v>8.0872885407039671E-2</v>
      </c>
      <c r="N35" s="81">
        <f t="shared" si="27"/>
        <v>0.16442680496585738</v>
      </c>
      <c r="O35" s="81">
        <f t="shared" si="27"/>
        <v>0.21194508558641525</v>
      </c>
      <c r="P35" s="81">
        <f t="shared" si="27"/>
        <v>1</v>
      </c>
    </row>
    <row r="36" spans="1:16" x14ac:dyDescent="0.25">
      <c r="C36" s="61" t="s">
        <v>132</v>
      </c>
      <c r="D36" s="78">
        <f>IFERROR((D30/D24)^(1/(4-1))-1,"N/A")</f>
        <v>-0.32652245245002198</v>
      </c>
      <c r="E36" s="78">
        <f t="shared" ref="E36:P36" si="28">IFERROR((E30/E24)^(1/(4-1))-1,"N/A")</f>
        <v>0.59737738098447601</v>
      </c>
      <c r="F36" s="78">
        <f t="shared" si="28"/>
        <v>-3.9090898738184721E-2</v>
      </c>
      <c r="G36" s="78">
        <f t="shared" si="28"/>
        <v>0.14946414232953775</v>
      </c>
      <c r="H36" s="78">
        <f t="shared" si="28"/>
        <v>0.41538792199674157</v>
      </c>
      <c r="I36" s="78">
        <f t="shared" si="28"/>
        <v>0.72511836700292043</v>
      </c>
      <c r="J36" s="78">
        <f t="shared" si="28"/>
        <v>8.4205434295066439E-2</v>
      </c>
      <c r="K36" s="78">
        <f t="shared" si="28"/>
        <v>1.5568520433651534E-2</v>
      </c>
      <c r="L36" s="78">
        <f t="shared" si="28"/>
        <v>-0.10903034748273377</v>
      </c>
      <c r="M36" s="78">
        <f t="shared" si="28"/>
        <v>-9.2793308397467578E-2</v>
      </c>
      <c r="N36" s="78">
        <f t="shared" si="28"/>
        <v>-4.8487524057030051E-2</v>
      </c>
      <c r="O36" s="78">
        <f t="shared" si="28"/>
        <v>-0.20666780068139889</v>
      </c>
      <c r="P36" s="78">
        <f t="shared" si="28"/>
        <v>-1.9518777546624122E-2</v>
      </c>
    </row>
    <row r="39" spans="1:16" ht="18.75" x14ac:dyDescent="0.3">
      <c r="A39" s="63" t="s">
        <v>128</v>
      </c>
      <c r="B39" s="5" t="s">
        <v>65</v>
      </c>
      <c r="C39" s="5"/>
      <c r="D39" s="71" t="s">
        <v>42</v>
      </c>
      <c r="E39" s="71" t="s">
        <v>43</v>
      </c>
      <c r="F39" s="71" t="s">
        <v>44</v>
      </c>
      <c r="G39" s="71" t="s">
        <v>45</v>
      </c>
      <c r="H39" s="71" t="s">
        <v>46</v>
      </c>
      <c r="I39" s="71" t="s">
        <v>47</v>
      </c>
      <c r="J39" s="71" t="s">
        <v>48</v>
      </c>
      <c r="K39" s="71" t="s">
        <v>49</v>
      </c>
      <c r="L39" s="71" t="s">
        <v>50</v>
      </c>
      <c r="M39" s="71" t="s">
        <v>51</v>
      </c>
      <c r="N39" s="71" t="s">
        <v>52</v>
      </c>
      <c r="O39" s="71" t="s">
        <v>53</v>
      </c>
      <c r="P39" s="72" t="s">
        <v>4</v>
      </c>
    </row>
    <row r="40" spans="1:16" x14ac:dyDescent="0.25">
      <c r="B40" s="112" t="s">
        <v>61</v>
      </c>
      <c r="C40" s="65" t="s">
        <v>67</v>
      </c>
      <c r="D40" s="66">
        <f>+'2011-12'!B93</f>
        <v>290262.19</v>
      </c>
      <c r="E40" s="66">
        <f>+'2011-12'!C93</f>
        <v>66488.97</v>
      </c>
      <c r="F40" s="66">
        <f>+'2011-12'!D93</f>
        <v>485899.02999999997</v>
      </c>
      <c r="G40" s="66">
        <f>+'2011-12'!E93</f>
        <v>949718.94</v>
      </c>
      <c r="H40" s="66">
        <f>+'2011-12'!F93</f>
        <v>753583.29999999993</v>
      </c>
      <c r="I40" s="66">
        <f>+'2011-12'!G93</f>
        <v>132386.28</v>
      </c>
      <c r="J40" s="66">
        <f>+'2011-12'!H93</f>
        <v>308784.41000000003</v>
      </c>
      <c r="K40" s="66">
        <f>+'2011-12'!I93</f>
        <v>297926.32</v>
      </c>
      <c r="L40" s="66">
        <f>+'2011-12'!J93</f>
        <v>777145.25</v>
      </c>
      <c r="M40" s="66">
        <f>+'2011-12'!K93</f>
        <v>539672.71000000008</v>
      </c>
      <c r="N40" s="66">
        <f>+'2011-12'!L93</f>
        <v>-244499.99000000002</v>
      </c>
      <c r="O40" s="66">
        <f>+'2011-12'!M93</f>
        <v>244599.35000000006</v>
      </c>
      <c r="P40" s="66">
        <f>+'2011-12'!N93</f>
        <v>4601966.76</v>
      </c>
    </row>
    <row r="41" spans="1:16" x14ac:dyDescent="0.25">
      <c r="B41" s="113"/>
      <c r="C41" s="68" t="s">
        <v>129</v>
      </c>
      <c r="D41" s="84">
        <f>+D40/$P40</f>
        <v>6.3073508597006903E-2</v>
      </c>
      <c r="E41" s="84">
        <f t="shared" ref="E41" si="29">+E40/$P40</f>
        <v>1.4447946599249232E-2</v>
      </c>
      <c r="F41" s="84">
        <f t="shared" ref="F41" si="30">+F40/$P40</f>
        <v>0.10558508032335288</v>
      </c>
      <c r="G41" s="84">
        <f t="shared" ref="G41" si="31">+G40/$P40</f>
        <v>0.2063724032635125</v>
      </c>
      <c r="H41" s="84">
        <f t="shared" ref="H41" si="32">+H40/$P40</f>
        <v>0.16375244309674239</v>
      </c>
      <c r="I41" s="84">
        <f t="shared" ref="I41" si="33">+I40/$P40</f>
        <v>2.8767326428928836E-2</v>
      </c>
      <c r="J41" s="84">
        <f t="shared" ref="J41" si="34">+J40/$P40</f>
        <v>6.7098357311907234E-2</v>
      </c>
      <c r="K41" s="84">
        <f t="shared" ref="K41" si="35">+K40/$P40</f>
        <v>6.4738911760414367E-2</v>
      </c>
      <c r="L41" s="84">
        <f t="shared" ref="L41" si="36">+L40/$P40</f>
        <v>0.16887241706196071</v>
      </c>
      <c r="M41" s="84">
        <f t="shared" ref="M41" si="37">+M40/$P40</f>
        <v>0.11727001478819897</v>
      </c>
      <c r="N41" s="84">
        <f t="shared" ref="N41" si="38">+N40/$P40</f>
        <v>-5.3129455893766608E-2</v>
      </c>
      <c r="O41" s="84">
        <f t="shared" ref="O41" si="39">+O40/$P40</f>
        <v>5.3151046662492644E-2</v>
      </c>
      <c r="P41" s="84">
        <f t="shared" ref="P41" si="40">+P40/$P40</f>
        <v>1</v>
      </c>
    </row>
    <row r="42" spans="1:16" x14ac:dyDescent="0.25">
      <c r="B42" s="112" t="s">
        <v>8</v>
      </c>
      <c r="C42" s="65" t="s">
        <v>67</v>
      </c>
      <c r="D42" s="66">
        <f>+'2012-13'!B93</f>
        <v>575647.57000000007</v>
      </c>
      <c r="E42" s="66">
        <f>+'2012-13'!C93</f>
        <v>83018.509999999995</v>
      </c>
      <c r="F42" s="66">
        <f>+'2012-13'!D93</f>
        <v>666799.51</v>
      </c>
      <c r="G42" s="66">
        <f>+'2012-13'!E93</f>
        <v>950599.75</v>
      </c>
      <c r="H42" s="66">
        <f>+'2012-13'!F93</f>
        <v>811782.71</v>
      </c>
      <c r="I42" s="66">
        <f>+'2012-13'!G93</f>
        <v>871963.74</v>
      </c>
      <c r="J42" s="66">
        <f>+'2012-13'!H93</f>
        <v>647415.18000000005</v>
      </c>
      <c r="K42" s="66">
        <f>+'2012-13'!I93</f>
        <v>558734.14</v>
      </c>
      <c r="L42" s="66">
        <f>+'2012-13'!J93</f>
        <v>276783.99999999994</v>
      </c>
      <c r="M42" s="66">
        <f>+'2012-13'!K93</f>
        <v>536188.56999999995</v>
      </c>
      <c r="N42" s="66">
        <f>+'2012-13'!L93</f>
        <v>615727.09</v>
      </c>
      <c r="O42" s="66">
        <f>+'2012-13'!M93</f>
        <v>267187.92000000004</v>
      </c>
      <c r="P42" s="66">
        <f>+'2012-13'!N93</f>
        <v>6861848.6899999995</v>
      </c>
    </row>
    <row r="43" spans="1:16" x14ac:dyDescent="0.25">
      <c r="B43" s="113"/>
      <c r="C43" s="68" t="s">
        <v>129</v>
      </c>
      <c r="D43" s="84">
        <f>+D42/$P42</f>
        <v>8.389103228681076E-2</v>
      </c>
      <c r="E43" s="84">
        <f t="shared" ref="E43:P43" si="41">+E42/$P42</f>
        <v>1.2098563193470826E-2</v>
      </c>
      <c r="F43" s="84">
        <f t="shared" si="41"/>
        <v>9.7174907247918357E-2</v>
      </c>
      <c r="G43" s="84">
        <f t="shared" si="41"/>
        <v>0.13853405881498679</v>
      </c>
      <c r="H43" s="84">
        <f t="shared" si="41"/>
        <v>0.11830379051975277</v>
      </c>
      <c r="I43" s="84">
        <f t="shared" si="41"/>
        <v>0.12707417190220791</v>
      </c>
      <c r="J43" s="84">
        <f t="shared" si="41"/>
        <v>9.4349964455424346E-2</v>
      </c>
      <c r="K43" s="84">
        <f t="shared" si="41"/>
        <v>8.1426181957970287E-2</v>
      </c>
      <c r="L43" s="84">
        <f t="shared" si="41"/>
        <v>4.0336651608678935E-2</v>
      </c>
      <c r="M43" s="84">
        <f t="shared" si="41"/>
        <v>7.8140541160781549E-2</v>
      </c>
      <c r="N43" s="84">
        <f t="shared" si="41"/>
        <v>8.973195385338642E-2</v>
      </c>
      <c r="O43" s="84">
        <f t="shared" si="41"/>
        <v>3.8938182998611133E-2</v>
      </c>
      <c r="P43" s="84">
        <f t="shared" si="41"/>
        <v>1</v>
      </c>
    </row>
    <row r="44" spans="1:16" x14ac:dyDescent="0.25">
      <c r="B44" s="112" t="s">
        <v>9</v>
      </c>
      <c r="C44" s="65" t="s">
        <v>67</v>
      </c>
      <c r="D44" s="66">
        <f>+'2013-14'!B65</f>
        <v>391714.37</v>
      </c>
      <c r="E44" s="66">
        <f>+'2013-14'!C65</f>
        <v>210656.02000000002</v>
      </c>
      <c r="F44" s="66">
        <f>+'2013-14'!D65</f>
        <v>399152</v>
      </c>
      <c r="G44" s="66">
        <f>+'2013-14'!E65</f>
        <v>567434.52</v>
      </c>
      <c r="H44" s="66">
        <f>+'2013-14'!F65</f>
        <v>89533.16</v>
      </c>
      <c r="I44" s="66">
        <f>+'2013-14'!G65</f>
        <v>133728.63999999998</v>
      </c>
      <c r="J44" s="66">
        <f>+'2013-14'!H65</f>
        <v>427666.43</v>
      </c>
      <c r="K44" s="66">
        <f>+'2013-14'!I65</f>
        <v>407044.29</v>
      </c>
      <c r="L44" s="66">
        <f>+'2013-14'!J65</f>
        <v>656167.14</v>
      </c>
      <c r="M44" s="66">
        <f>+'2013-14'!K65</f>
        <v>1514699.51</v>
      </c>
      <c r="N44" s="66">
        <f>+'2013-14'!L65</f>
        <v>248444.51</v>
      </c>
      <c r="O44" s="66">
        <f>+'2013-14'!M65</f>
        <v>111435.86000000004</v>
      </c>
      <c r="P44" s="66">
        <f>+'2013-14'!N65</f>
        <v>5157676.45</v>
      </c>
    </row>
    <row r="45" spans="1:16" x14ac:dyDescent="0.25">
      <c r="B45" s="113"/>
      <c r="C45" s="68" t="s">
        <v>129</v>
      </c>
      <c r="D45" s="84">
        <f>+D44/$P44</f>
        <v>7.5947836937309235E-2</v>
      </c>
      <c r="E45" s="84">
        <f t="shared" ref="E45:P45" si="42">+E44/$P44</f>
        <v>4.084320178711482E-2</v>
      </c>
      <c r="F45" s="84">
        <f t="shared" si="42"/>
        <v>7.7389887456007445E-2</v>
      </c>
      <c r="G45" s="84">
        <f t="shared" si="42"/>
        <v>0.11001747114245601</v>
      </c>
      <c r="H45" s="84">
        <f t="shared" si="42"/>
        <v>1.7359204453392962E-2</v>
      </c>
      <c r="I45" s="84">
        <f t="shared" si="42"/>
        <v>2.5928078524584453E-2</v>
      </c>
      <c r="J45" s="84">
        <f t="shared" si="42"/>
        <v>8.2918429286117784E-2</v>
      </c>
      <c r="K45" s="84">
        <f t="shared" si="42"/>
        <v>7.892009007273032E-2</v>
      </c>
      <c r="L45" s="84">
        <f t="shared" si="42"/>
        <v>0.12722146229238557</v>
      </c>
      <c r="M45" s="84">
        <f t="shared" si="42"/>
        <v>0.29367866028122025</v>
      </c>
      <c r="N45" s="84">
        <f t="shared" si="42"/>
        <v>4.8169851755629225E-2</v>
      </c>
      <c r="O45" s="84">
        <f t="shared" si="42"/>
        <v>2.1605826011051942E-2</v>
      </c>
      <c r="P45" s="84">
        <f t="shared" si="42"/>
        <v>1</v>
      </c>
    </row>
    <row r="46" spans="1:16" x14ac:dyDescent="0.25">
      <c r="B46" s="112" t="s">
        <v>10</v>
      </c>
      <c r="C46" s="65" t="s">
        <v>67</v>
      </c>
      <c r="D46" s="66">
        <f>+'2014-15'!B93</f>
        <v>198854.59</v>
      </c>
      <c r="E46" s="66">
        <f>+'2014-15'!C93</f>
        <v>242268.12</v>
      </c>
      <c r="F46" s="66">
        <f>+'2014-15'!D93</f>
        <v>476340.06999999983</v>
      </c>
      <c r="G46" s="66">
        <f>+'2014-15'!E93</f>
        <v>741621.42999999993</v>
      </c>
      <c r="H46" s="66">
        <f>+'2014-15'!F93</f>
        <v>756754.41</v>
      </c>
      <c r="I46" s="66">
        <f>+'2014-15'!G93</f>
        <v>194530.65</v>
      </c>
      <c r="J46" s="66">
        <f>+'2014-15'!H93</f>
        <v>340315.05</v>
      </c>
      <c r="K46" s="66">
        <f>+'2014-15'!I93</f>
        <v>460145.35</v>
      </c>
      <c r="L46" s="66">
        <f>+'2014-15'!J93</f>
        <v>499442.97</v>
      </c>
      <c r="M46" s="66">
        <f>+'2014-15'!K93</f>
        <v>683015.36</v>
      </c>
      <c r="N46" s="66">
        <f>+'2014-15'!L93</f>
        <v>548748.04999999993</v>
      </c>
      <c r="O46" s="66">
        <f>+'2014-15'!M93</f>
        <v>163900.61000000002</v>
      </c>
      <c r="P46" s="66">
        <f>+'2014-15'!N93</f>
        <v>5305936.66</v>
      </c>
    </row>
    <row r="47" spans="1:16" x14ac:dyDescent="0.25">
      <c r="B47" s="113"/>
      <c r="C47" s="68" t="s">
        <v>129</v>
      </c>
      <c r="D47" s="84">
        <f>+D46/$P46</f>
        <v>3.7477754210507294E-2</v>
      </c>
      <c r="E47" s="84">
        <f t="shared" ref="E47:P47" si="43">+E46/$P46</f>
        <v>4.5659821351881721E-2</v>
      </c>
      <c r="F47" s="84">
        <f t="shared" si="43"/>
        <v>8.9774925809234934E-2</v>
      </c>
      <c r="G47" s="84">
        <f t="shared" si="43"/>
        <v>0.13977200964174344</v>
      </c>
      <c r="H47" s="84">
        <f t="shared" si="43"/>
        <v>0.14262409419715916</v>
      </c>
      <c r="I47" s="84">
        <f t="shared" si="43"/>
        <v>3.6662829292048123E-2</v>
      </c>
      <c r="J47" s="84">
        <f t="shared" si="43"/>
        <v>6.4138543636515999E-2</v>
      </c>
      <c r="K47" s="84">
        <f t="shared" si="43"/>
        <v>8.6722737093510638E-2</v>
      </c>
      <c r="L47" s="84">
        <f t="shared" si="43"/>
        <v>9.4129086343069907E-2</v>
      </c>
      <c r="M47" s="84">
        <f t="shared" si="43"/>
        <v>0.12872663278268384</v>
      </c>
      <c r="N47" s="84">
        <f t="shared" si="43"/>
        <v>0.10342152293992894</v>
      </c>
      <c r="O47" s="84">
        <f t="shared" si="43"/>
        <v>3.0890042701715931E-2</v>
      </c>
      <c r="P47" s="84">
        <f t="shared" si="43"/>
        <v>1</v>
      </c>
    </row>
    <row r="48" spans="1:16" x14ac:dyDescent="0.25">
      <c r="B48" s="112" t="s">
        <v>11</v>
      </c>
      <c r="C48" s="65" t="s">
        <v>67</v>
      </c>
      <c r="D48" s="66">
        <f>+'2015-16'!B93</f>
        <v>160383.70000000001</v>
      </c>
      <c r="E48" s="66">
        <f>+'2015-16'!C93</f>
        <v>290414.21000000002</v>
      </c>
      <c r="F48" s="66">
        <f>+'2015-16'!D93</f>
        <v>662069.27</v>
      </c>
      <c r="G48" s="66">
        <f>+'2015-16'!E93</f>
        <v>800611.14</v>
      </c>
      <c r="H48" s="66">
        <f>+'2015-16'!F93</f>
        <v>514385.16000000003</v>
      </c>
      <c r="I48" s="66">
        <f>+'2015-16'!G93</f>
        <v>186671.23</v>
      </c>
      <c r="J48" s="66">
        <f>+'2015-16'!H93</f>
        <v>397818.13999999996</v>
      </c>
      <c r="K48" s="66">
        <f>+'2015-16'!I93</f>
        <v>901394.34</v>
      </c>
      <c r="L48" s="66">
        <f>+'2015-16'!J93</f>
        <v>940246.26</v>
      </c>
      <c r="M48" s="66">
        <f>+'2015-16'!K93</f>
        <v>663690.79</v>
      </c>
      <c r="N48" s="66">
        <f>+'2015-16'!L93</f>
        <v>328004.50999999995</v>
      </c>
      <c r="O48" s="66">
        <f>+'2015-16'!M93</f>
        <v>294650.06000000011</v>
      </c>
      <c r="P48" s="66">
        <f>+'2015-16'!N93</f>
        <v>6140338.8100000005</v>
      </c>
    </row>
    <row r="49" spans="2:16" x14ac:dyDescent="0.25">
      <c r="B49" s="113"/>
      <c r="C49" s="68" t="s">
        <v>129</v>
      </c>
      <c r="D49" s="84">
        <f>+D48/$P48</f>
        <v>2.6119682474003418E-2</v>
      </c>
      <c r="E49" s="84">
        <f t="shared" ref="E49:P49" si="44">+E48/$P48</f>
        <v>4.7296121433403442E-2</v>
      </c>
      <c r="F49" s="84">
        <f t="shared" si="44"/>
        <v>0.10782292158240042</v>
      </c>
      <c r="G49" s="84">
        <f t="shared" si="44"/>
        <v>0.13038549903730801</v>
      </c>
      <c r="H49" s="84">
        <f t="shared" si="44"/>
        <v>8.3771462115785109E-2</v>
      </c>
      <c r="I49" s="84">
        <f t="shared" si="44"/>
        <v>3.0400802915955056E-2</v>
      </c>
      <c r="J49" s="84">
        <f t="shared" si="44"/>
        <v>6.4787652979689553E-2</v>
      </c>
      <c r="K49" s="84">
        <f t="shared" si="44"/>
        <v>0.14679879529318673</v>
      </c>
      <c r="L49" s="84">
        <f t="shared" si="44"/>
        <v>0.15312612041354115</v>
      </c>
      <c r="M49" s="84">
        <f t="shared" si="44"/>
        <v>0.10808699821565709</v>
      </c>
      <c r="N49" s="84">
        <f t="shared" si="44"/>
        <v>5.3417982321402213E-2</v>
      </c>
      <c r="O49" s="84">
        <f t="shared" si="44"/>
        <v>4.7985961217667739E-2</v>
      </c>
      <c r="P49" s="84">
        <f t="shared" si="44"/>
        <v>1</v>
      </c>
    </row>
    <row r="50" spans="2:16" x14ac:dyDescent="0.25">
      <c r="B50" s="112" t="s">
        <v>69</v>
      </c>
      <c r="C50" s="65" t="s">
        <v>67</v>
      </c>
      <c r="D50" s="66">
        <f>+'2016-17'!B65</f>
        <v>849531.25</v>
      </c>
      <c r="E50" s="66">
        <f>+'2016-17'!C65</f>
        <v>849531.25</v>
      </c>
      <c r="F50" s="66">
        <f>+'2016-17'!D65</f>
        <v>849531.25</v>
      </c>
      <c r="G50" s="66">
        <f>+'2016-17'!E65</f>
        <v>849531.25</v>
      </c>
      <c r="H50" s="66">
        <f>+'2016-17'!F65</f>
        <v>849531.25</v>
      </c>
      <c r="I50" s="66">
        <f>+'2016-17'!G65</f>
        <v>849531.25</v>
      </c>
      <c r="J50" s="66">
        <f>+'2016-17'!H65</f>
        <v>849531.25</v>
      </c>
      <c r="K50" s="66">
        <f>+'2016-17'!I65</f>
        <v>849531.25</v>
      </c>
      <c r="L50" s="66">
        <f>+'2016-17'!J65</f>
        <v>849531.25</v>
      </c>
      <c r="M50" s="66">
        <f>+'2016-17'!K65</f>
        <v>849531.25</v>
      </c>
      <c r="N50" s="66">
        <f>+'2016-17'!L65</f>
        <v>849531.25</v>
      </c>
      <c r="O50" s="66">
        <f>+'2016-17'!M65</f>
        <v>849531.25</v>
      </c>
      <c r="P50" s="66">
        <f>+'2016-17'!N65</f>
        <v>10194375</v>
      </c>
    </row>
    <row r="51" spans="2:16" x14ac:dyDescent="0.25">
      <c r="B51" s="113"/>
      <c r="C51" s="68" t="s">
        <v>129</v>
      </c>
      <c r="D51" s="84">
        <f>+D50/$P50</f>
        <v>8.3333333333333329E-2</v>
      </c>
      <c r="E51" s="84">
        <f t="shared" ref="E51:P51" si="45">+E50/$P50</f>
        <v>8.3333333333333329E-2</v>
      </c>
      <c r="F51" s="84">
        <f t="shared" si="45"/>
        <v>8.3333333333333329E-2</v>
      </c>
      <c r="G51" s="84">
        <f t="shared" si="45"/>
        <v>8.3333333333333329E-2</v>
      </c>
      <c r="H51" s="84">
        <f t="shared" si="45"/>
        <v>8.3333333333333329E-2</v>
      </c>
      <c r="I51" s="84">
        <f t="shared" si="45"/>
        <v>8.3333333333333329E-2</v>
      </c>
      <c r="J51" s="84">
        <f t="shared" si="45"/>
        <v>8.3333333333333329E-2</v>
      </c>
      <c r="K51" s="84">
        <f t="shared" si="45"/>
        <v>8.3333333333333329E-2</v>
      </c>
      <c r="L51" s="84">
        <f t="shared" si="45"/>
        <v>8.3333333333333329E-2</v>
      </c>
      <c r="M51" s="84">
        <f t="shared" si="45"/>
        <v>8.3333333333333329E-2</v>
      </c>
      <c r="N51" s="84">
        <f t="shared" si="45"/>
        <v>8.3333333333333329E-2</v>
      </c>
      <c r="O51" s="84">
        <f t="shared" si="45"/>
        <v>8.3333333333333329E-2</v>
      </c>
      <c r="P51" s="84">
        <f t="shared" si="45"/>
        <v>1</v>
      </c>
    </row>
    <row r="52" spans="2:16" x14ac:dyDescent="0.25">
      <c r="C52" s="62" t="s">
        <v>130</v>
      </c>
      <c r="D52" s="3">
        <f>+(D40+D42+D44+D46+D48)/5</f>
        <v>323372.484</v>
      </c>
      <c r="E52" s="3">
        <f t="shared" ref="E52:P52" si="46">+(E40+E42+E44+E46+E48)/5</f>
        <v>178569.16600000003</v>
      </c>
      <c r="F52" s="3">
        <f t="shared" si="46"/>
        <v>538051.97600000002</v>
      </c>
      <c r="G52" s="3">
        <f t="shared" si="46"/>
        <v>801997.15599999996</v>
      </c>
      <c r="H52" s="3">
        <f t="shared" si="46"/>
        <v>585207.74799999991</v>
      </c>
      <c r="I52" s="3">
        <f t="shared" si="46"/>
        <v>303856.10799999995</v>
      </c>
      <c r="J52" s="3">
        <f t="shared" si="46"/>
        <v>424399.842</v>
      </c>
      <c r="K52" s="3">
        <f t="shared" si="46"/>
        <v>525048.88800000004</v>
      </c>
      <c r="L52" s="3">
        <f t="shared" si="46"/>
        <v>629957.12400000007</v>
      </c>
      <c r="M52" s="3">
        <f t="shared" si="46"/>
        <v>787453.38800000004</v>
      </c>
      <c r="N52" s="3">
        <f t="shared" si="46"/>
        <v>299284.83399999997</v>
      </c>
      <c r="O52" s="3">
        <f t="shared" si="46"/>
        <v>216354.76000000007</v>
      </c>
      <c r="P52" s="64">
        <f t="shared" si="46"/>
        <v>5613553.4739999995</v>
      </c>
    </row>
    <row r="53" spans="2:16" x14ac:dyDescent="0.25">
      <c r="C53" s="61" t="s">
        <v>70</v>
      </c>
      <c r="D53" s="85">
        <f>+D52/$P$52</f>
        <v>5.7605665555293513E-2</v>
      </c>
      <c r="E53" s="85">
        <f t="shared" ref="E53:P53" si="47">+E52/$P$52</f>
        <v>3.1810361623358437E-2</v>
      </c>
      <c r="F53" s="85">
        <f t="shared" si="47"/>
        <v>9.5848730842605687E-2</v>
      </c>
      <c r="G53" s="85">
        <f t="shared" si="47"/>
        <v>0.14286799969298733</v>
      </c>
      <c r="H53" s="85">
        <f t="shared" si="47"/>
        <v>0.10424907337401805</v>
      </c>
      <c r="I53" s="85">
        <f t="shared" si="47"/>
        <v>5.412901282714315E-2</v>
      </c>
      <c r="J53" s="85">
        <f t="shared" si="47"/>
        <v>7.5602707619277246E-2</v>
      </c>
      <c r="K53" s="85">
        <f t="shared" si="47"/>
        <v>9.3532357076821546E-2</v>
      </c>
      <c r="L53" s="85">
        <f t="shared" si="47"/>
        <v>0.11222073984290688</v>
      </c>
      <c r="M53" s="85">
        <f t="shared" si="47"/>
        <v>0.14027716875722418</v>
      </c>
      <c r="N53" s="85">
        <f t="shared" si="47"/>
        <v>5.3314684786772197E-2</v>
      </c>
      <c r="O53" s="85">
        <f t="shared" si="47"/>
        <v>3.8541498001591866E-2</v>
      </c>
      <c r="P53" s="85">
        <f t="shared" si="47"/>
        <v>1</v>
      </c>
    </row>
    <row r="54" spans="2:16" x14ac:dyDescent="0.25">
      <c r="C54" s="61" t="s">
        <v>133</v>
      </c>
      <c r="D54" s="78">
        <f>IFERROR((D48/D42)^(1/(4-1))-1,"N/A")</f>
        <v>-0.34686766645096834</v>
      </c>
      <c r="E54" s="78">
        <f t="shared" ref="E54:P54" si="48">IFERROR((E48/E42)^(1/(4-1))-1,"N/A")</f>
        <v>0.51803217301446924</v>
      </c>
      <c r="F54" s="78">
        <f t="shared" si="48"/>
        <v>-2.3702625138138922E-3</v>
      </c>
      <c r="G54" s="78">
        <f t="shared" si="48"/>
        <v>-5.5631894635388535E-2</v>
      </c>
      <c r="H54" s="78">
        <f t="shared" si="48"/>
        <v>-0.141086271185764</v>
      </c>
      <c r="I54" s="78">
        <f t="shared" si="48"/>
        <v>-0.40178175480638501</v>
      </c>
      <c r="J54" s="78">
        <f t="shared" si="48"/>
        <v>-0.14984019466288412</v>
      </c>
      <c r="K54" s="78">
        <f t="shared" si="48"/>
        <v>0.17283397804349132</v>
      </c>
      <c r="L54" s="78">
        <f t="shared" si="48"/>
        <v>0.50325807160217262</v>
      </c>
      <c r="M54" s="78">
        <f t="shared" si="48"/>
        <v>7.3699488929093837E-2</v>
      </c>
      <c r="N54" s="78">
        <f t="shared" si="48"/>
        <v>-0.18935535551508731</v>
      </c>
      <c r="O54" s="78">
        <f t="shared" si="48"/>
        <v>3.3149662736237762E-2</v>
      </c>
      <c r="P54" s="78">
        <f t="shared" si="48"/>
        <v>-3.6355014128012897E-2</v>
      </c>
    </row>
  </sheetData>
  <mergeCells count="18">
    <mergeCell ref="B14:B15"/>
    <mergeCell ref="B4:B5"/>
    <mergeCell ref="B6:B7"/>
    <mergeCell ref="B8:B9"/>
    <mergeCell ref="B10:B11"/>
    <mergeCell ref="B12:B13"/>
    <mergeCell ref="B50:B51"/>
    <mergeCell ref="B22:B23"/>
    <mergeCell ref="B24:B25"/>
    <mergeCell ref="B26:B27"/>
    <mergeCell ref="B28:B29"/>
    <mergeCell ref="B30:B31"/>
    <mergeCell ref="B32:B33"/>
    <mergeCell ref="B40:B41"/>
    <mergeCell ref="B42:B43"/>
    <mergeCell ref="B44:B45"/>
    <mergeCell ref="B46:B47"/>
    <mergeCell ref="B48:B49"/>
  </mergeCells>
  <pageMargins left="0.7" right="0.7" top="0.75" bottom="0.75" header="0.3" footer="0.3"/>
  <pageSetup paperSize="5" scale="6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opLeftCell="A4" workbookViewId="0">
      <selection activeCell="B36" sqref="B36"/>
    </sheetView>
  </sheetViews>
  <sheetFormatPr defaultRowHeight="15" outlineLevelRow="1" x14ac:dyDescent="0.25"/>
  <cols>
    <col min="1" max="1" width="43.7109375" bestFit="1" customWidth="1"/>
    <col min="2" max="6" width="14.140625" bestFit="1" customWidth="1"/>
    <col min="7" max="7" width="16.7109375" bestFit="1" customWidth="1"/>
  </cols>
  <sheetData>
    <row r="1" spans="1:7" s="53" customFormat="1" ht="26.25" x14ac:dyDescent="0.4">
      <c r="A1" s="56" t="s">
        <v>54</v>
      </c>
    </row>
    <row r="2" spans="1:7" ht="23.25" x14ac:dyDescent="0.35">
      <c r="A2" s="60" t="s">
        <v>63</v>
      </c>
    </row>
    <row r="3" spans="1:7" ht="24" thickBot="1" x14ac:dyDescent="0.4">
      <c r="A3" s="23" t="s">
        <v>62</v>
      </c>
    </row>
    <row r="4" spans="1:7" s="12" customFormat="1" ht="45.75" thickBot="1" x14ac:dyDescent="0.3">
      <c r="B4" s="47" t="s">
        <v>15</v>
      </c>
      <c r="C4" s="47"/>
      <c r="D4" s="47"/>
      <c r="E4" s="47"/>
      <c r="F4" s="47"/>
      <c r="G4" s="47"/>
    </row>
    <row r="5" spans="1:7" s="5" customFormat="1" x14ac:dyDescent="0.25">
      <c r="B5" s="54" t="s">
        <v>61</v>
      </c>
      <c r="C5" s="54" t="s">
        <v>8</v>
      </c>
      <c r="D5" s="54" t="s">
        <v>9</v>
      </c>
      <c r="E5" s="54" t="s">
        <v>10</v>
      </c>
      <c r="F5" s="54" t="s">
        <v>11</v>
      </c>
      <c r="G5" s="54" t="s">
        <v>13</v>
      </c>
    </row>
    <row r="6" spans="1:7" s="5" customFormat="1" x14ac:dyDescent="0.25">
      <c r="B6" s="48" t="s">
        <v>3</v>
      </c>
      <c r="C6" s="48" t="s">
        <v>3</v>
      </c>
      <c r="D6" s="48" t="s">
        <v>3</v>
      </c>
      <c r="E6" s="48" t="s">
        <v>3</v>
      </c>
      <c r="F6" s="48" t="s">
        <v>3</v>
      </c>
      <c r="G6" s="48" t="s">
        <v>14</v>
      </c>
    </row>
    <row r="7" spans="1:7" s="5" customFormat="1" x14ac:dyDescent="0.25">
      <c r="B7" s="48" t="s">
        <v>7</v>
      </c>
      <c r="C7" s="48" t="s">
        <v>7</v>
      </c>
      <c r="D7" s="48" t="s">
        <v>7</v>
      </c>
      <c r="E7" s="48" t="s">
        <v>7</v>
      </c>
      <c r="F7" s="48" t="s">
        <v>7</v>
      </c>
      <c r="G7" s="48" t="s">
        <v>12</v>
      </c>
    </row>
    <row r="8" spans="1:7" s="5" customFormat="1" ht="15.75" thickBot="1" x14ac:dyDescent="0.3">
      <c r="B8" s="49" t="s">
        <v>4</v>
      </c>
      <c r="C8" s="49" t="s">
        <v>4</v>
      </c>
      <c r="D8" s="49" t="s">
        <v>4</v>
      </c>
      <c r="E8" s="49" t="s">
        <v>4</v>
      </c>
      <c r="F8" s="49" t="s">
        <v>4</v>
      </c>
      <c r="G8" s="49" t="s">
        <v>4</v>
      </c>
    </row>
    <row r="9" spans="1:7" outlineLevel="1" x14ac:dyDescent="0.25">
      <c r="B9" s="55" t="s">
        <v>1</v>
      </c>
      <c r="C9" s="55" t="s">
        <v>1</v>
      </c>
      <c r="D9" s="55" t="s">
        <v>1</v>
      </c>
      <c r="E9" s="55" t="s">
        <v>1</v>
      </c>
      <c r="F9" s="55" t="s">
        <v>1</v>
      </c>
      <c r="G9" s="55" t="s">
        <v>1</v>
      </c>
    </row>
    <row r="10" spans="1:7" outlineLevel="1" x14ac:dyDescent="0.25">
      <c r="B10" s="27" t="s">
        <v>2</v>
      </c>
      <c r="C10" s="27" t="s">
        <v>2</v>
      </c>
      <c r="D10" s="27" t="s">
        <v>2</v>
      </c>
      <c r="E10" s="27" t="s">
        <v>2</v>
      </c>
      <c r="F10" s="27" t="s">
        <v>2</v>
      </c>
      <c r="G10" s="27" t="s">
        <v>2</v>
      </c>
    </row>
    <row r="11" spans="1:7" outlineLevel="1" x14ac:dyDescent="0.25">
      <c r="B11" s="29" t="s">
        <v>5</v>
      </c>
      <c r="C11" s="29" t="s">
        <v>5</v>
      </c>
      <c r="D11" s="29" t="s">
        <v>5</v>
      </c>
      <c r="E11" s="29" t="s">
        <v>5</v>
      </c>
      <c r="F11" s="29" t="s">
        <v>5</v>
      </c>
      <c r="G11" s="29" t="s">
        <v>5</v>
      </c>
    </row>
    <row r="12" spans="1:7" outlineLevel="1" x14ac:dyDescent="0.25">
      <c r="B12" s="29" t="s">
        <v>6</v>
      </c>
      <c r="C12" s="29" t="s">
        <v>6</v>
      </c>
      <c r="D12" s="29" t="s">
        <v>6</v>
      </c>
      <c r="E12" s="29" t="s">
        <v>6</v>
      </c>
      <c r="F12" s="29" t="s">
        <v>6</v>
      </c>
      <c r="G12" s="29" t="s">
        <v>6</v>
      </c>
    </row>
    <row r="13" spans="1:7" outlineLevel="1" x14ac:dyDescent="0.25">
      <c r="B13" s="29" t="s">
        <v>0</v>
      </c>
      <c r="C13" s="29" t="s">
        <v>0</v>
      </c>
      <c r="D13" s="29" t="s">
        <v>0</v>
      </c>
      <c r="E13" s="29" t="s">
        <v>0</v>
      </c>
      <c r="F13" s="29" t="s">
        <v>0</v>
      </c>
      <c r="G13" s="29" t="s">
        <v>0</v>
      </c>
    </row>
    <row r="14" spans="1:7" outlineLevel="1" x14ac:dyDescent="0.25">
      <c r="A14" s="5" t="s">
        <v>17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outlineLevel="1" x14ac:dyDescent="0.25">
      <c r="A15" s="5" t="s">
        <v>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outlineLevel="1" x14ac:dyDescent="0.25">
      <c r="A16" s="5" t="s">
        <v>19</v>
      </c>
      <c r="B16" s="17">
        <v>297000</v>
      </c>
      <c r="C16" s="17">
        <v>225000</v>
      </c>
      <c r="D16" s="17">
        <v>0</v>
      </c>
      <c r="E16" s="17">
        <v>50306.989999999991</v>
      </c>
      <c r="F16" s="17">
        <v>76346.559999999998</v>
      </c>
      <c r="G16" s="17">
        <v>4999.9999999999991</v>
      </c>
    </row>
    <row r="17" spans="1:7" outlineLevel="1" x14ac:dyDescent="0.25">
      <c r="A17" s="14" t="s">
        <v>25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outlineLevel="1" x14ac:dyDescent="0.25">
      <c r="A18" s="14" t="s">
        <v>26</v>
      </c>
      <c r="B18" s="17">
        <v>0</v>
      </c>
      <c r="C18" s="17">
        <v>0</v>
      </c>
      <c r="D18" s="17">
        <v>0</v>
      </c>
      <c r="E18" s="17">
        <v>0</v>
      </c>
      <c r="F18" s="17">
        <v>70000</v>
      </c>
      <c r="G18" s="17">
        <v>0</v>
      </c>
    </row>
    <row r="19" spans="1:7" outlineLevel="1" x14ac:dyDescent="0.25">
      <c r="A19" s="14" t="s">
        <v>27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outlineLevel="1" x14ac:dyDescent="0.25">
      <c r="A20" s="104" t="s">
        <v>28</v>
      </c>
      <c r="B20" s="105">
        <v>0</v>
      </c>
      <c r="C20" s="105">
        <v>0</v>
      </c>
      <c r="D20" s="105">
        <v>0</v>
      </c>
      <c r="E20" s="105">
        <v>0</v>
      </c>
      <c r="F20" s="105">
        <v>0</v>
      </c>
      <c r="G20" s="105">
        <v>0</v>
      </c>
    </row>
    <row r="21" spans="1:7" outlineLevel="1" x14ac:dyDescent="0.25">
      <c r="A21" s="104" t="s">
        <v>29</v>
      </c>
      <c r="B21" s="105">
        <v>0</v>
      </c>
      <c r="C21" s="105">
        <v>0</v>
      </c>
      <c r="D21" s="105">
        <v>0</v>
      </c>
      <c r="E21" s="105">
        <v>0</v>
      </c>
      <c r="F21" s="105">
        <v>-1750</v>
      </c>
      <c r="G21" s="105">
        <v>0</v>
      </c>
    </row>
    <row r="22" spans="1:7" outlineLevel="1" x14ac:dyDescent="0.25">
      <c r="A22" s="104" t="s">
        <v>30</v>
      </c>
      <c r="B22" s="105">
        <v>3646755.3400000003</v>
      </c>
      <c r="C22" s="105">
        <v>4179169.63</v>
      </c>
      <c r="D22" s="105">
        <v>3248510.52</v>
      </c>
      <c r="E22" s="105">
        <v>4210298.5999999996</v>
      </c>
      <c r="F22" s="105">
        <v>3173167.2300000004</v>
      </c>
      <c r="G22" s="105">
        <v>0</v>
      </c>
    </row>
    <row r="23" spans="1:7" outlineLevel="1" x14ac:dyDescent="0.25">
      <c r="A23" s="104" t="s">
        <v>31</v>
      </c>
      <c r="B23" s="105">
        <v>0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</row>
    <row r="24" spans="1:7" outlineLevel="1" x14ac:dyDescent="0.25">
      <c r="A24" s="104" t="s">
        <v>32</v>
      </c>
      <c r="B24" s="105">
        <v>0</v>
      </c>
      <c r="C24" s="105">
        <v>295194.40999999997</v>
      </c>
      <c r="D24" s="105">
        <v>349208.75</v>
      </c>
      <c r="E24" s="105">
        <v>592570.49</v>
      </c>
      <c r="F24" s="105">
        <v>889770.47</v>
      </c>
      <c r="G24" s="105">
        <v>0</v>
      </c>
    </row>
    <row r="25" spans="1:7" outlineLevel="1" x14ac:dyDescent="0.25">
      <c r="A25" s="104" t="s">
        <v>33</v>
      </c>
      <c r="B25" s="105">
        <v>0</v>
      </c>
      <c r="C25" s="105">
        <v>45053.63</v>
      </c>
      <c r="D25" s="105">
        <v>97944.82</v>
      </c>
      <c r="E25" s="105">
        <v>102509.24</v>
      </c>
      <c r="F25" s="105">
        <v>116402.44</v>
      </c>
      <c r="G25" s="105">
        <v>0</v>
      </c>
    </row>
    <row r="26" spans="1:7" outlineLevel="1" x14ac:dyDescent="0.25">
      <c r="A26" s="104" t="s">
        <v>34</v>
      </c>
      <c r="B26" s="105">
        <v>0</v>
      </c>
      <c r="C26" s="105">
        <v>25383.54</v>
      </c>
      <c r="D26" s="105">
        <v>83317.510000000009</v>
      </c>
      <c r="E26" s="105">
        <v>46210.75</v>
      </c>
      <c r="F26" s="105">
        <v>108430.68</v>
      </c>
      <c r="G26" s="105">
        <v>0</v>
      </c>
    </row>
    <row r="27" spans="1:7" outlineLevel="1" x14ac:dyDescent="0.25">
      <c r="A27" s="104" t="s">
        <v>35</v>
      </c>
      <c r="B27" s="105">
        <v>0</v>
      </c>
      <c r="C27" s="105">
        <v>-102480.87999999999</v>
      </c>
      <c r="D27" s="105">
        <v>-86712.510000000009</v>
      </c>
      <c r="E27" s="105">
        <v>-113391.75</v>
      </c>
      <c r="F27" s="105">
        <v>-101362.21999999999</v>
      </c>
      <c r="G27" s="105">
        <v>0</v>
      </c>
    </row>
    <row r="28" spans="1:7" outlineLevel="1" x14ac:dyDescent="0.25">
      <c r="A28" s="104" t="s">
        <v>36</v>
      </c>
      <c r="B28" s="105">
        <v>0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</row>
    <row r="29" spans="1:7" outlineLevel="1" x14ac:dyDescent="0.25">
      <c r="A29" s="104" t="s">
        <v>37</v>
      </c>
      <c r="B29" s="105">
        <v>0</v>
      </c>
      <c r="C29" s="105">
        <v>0</v>
      </c>
      <c r="D29" s="105">
        <v>0</v>
      </c>
      <c r="E29" s="105">
        <v>0</v>
      </c>
      <c r="F29" s="105">
        <v>0</v>
      </c>
      <c r="G29" s="105">
        <v>0</v>
      </c>
    </row>
    <row r="30" spans="1:7" outlineLevel="1" x14ac:dyDescent="0.25">
      <c r="A30" s="104" t="s">
        <v>38</v>
      </c>
      <c r="B30" s="105">
        <v>0</v>
      </c>
      <c r="C30" s="105">
        <v>0</v>
      </c>
      <c r="D30" s="105">
        <v>0</v>
      </c>
      <c r="E30" s="105">
        <v>0</v>
      </c>
      <c r="F30" s="105">
        <v>0</v>
      </c>
      <c r="G30" s="105">
        <v>5475125</v>
      </c>
    </row>
    <row r="31" spans="1:7" outlineLevel="1" x14ac:dyDescent="0.25">
      <c r="A31" s="107" t="s">
        <v>20</v>
      </c>
      <c r="B31" s="105">
        <v>3646755.3400000003</v>
      </c>
      <c r="C31" s="105">
        <v>4442320.33</v>
      </c>
      <c r="D31" s="105">
        <v>3692269.09</v>
      </c>
      <c r="E31" s="105">
        <v>4838197.33</v>
      </c>
      <c r="F31" s="105">
        <v>4254658.6000000006</v>
      </c>
      <c r="G31" s="105">
        <v>5475125</v>
      </c>
    </row>
    <row r="32" spans="1:7" outlineLevel="1" x14ac:dyDescent="0.25">
      <c r="A32" s="107" t="s">
        <v>21</v>
      </c>
      <c r="B32" s="105">
        <v>9166.3299999999981</v>
      </c>
      <c r="C32" s="105">
        <v>17886.77</v>
      </c>
      <c r="D32" s="105">
        <v>19642.97</v>
      </c>
      <c r="E32" s="105">
        <v>11895.45</v>
      </c>
      <c r="F32" s="105">
        <v>10309.81</v>
      </c>
      <c r="G32" s="105">
        <v>0</v>
      </c>
    </row>
    <row r="33" spans="1:7" outlineLevel="1" x14ac:dyDescent="0.25">
      <c r="A33" s="107" t="s">
        <v>39</v>
      </c>
      <c r="B33" s="105">
        <v>5782943.0700000003</v>
      </c>
      <c r="C33" s="105">
        <v>7935814.4100000001</v>
      </c>
      <c r="D33" s="105">
        <v>6122296.8499999996</v>
      </c>
      <c r="E33" s="105">
        <v>6404769.7299999986</v>
      </c>
      <c r="F33" s="105">
        <v>6789678.5300000003</v>
      </c>
      <c r="G33" s="105">
        <v>7788846.4999999991</v>
      </c>
    </row>
    <row r="34" spans="1:7" outlineLevel="1" x14ac:dyDescent="0.25">
      <c r="A34" s="107" t="s">
        <v>40</v>
      </c>
      <c r="B34" s="105">
        <v>0</v>
      </c>
      <c r="C34" s="105">
        <v>0</v>
      </c>
      <c r="D34" s="105">
        <v>0</v>
      </c>
      <c r="E34" s="105">
        <v>0</v>
      </c>
      <c r="F34" s="105">
        <v>0</v>
      </c>
      <c r="G34" s="105">
        <v>0</v>
      </c>
    </row>
    <row r="35" spans="1:7" outlineLevel="1" x14ac:dyDescent="0.25">
      <c r="A35" s="107" t="s">
        <v>41</v>
      </c>
      <c r="B35" s="105">
        <v>155860.28</v>
      </c>
      <c r="C35" s="105">
        <v>128314.45999999999</v>
      </c>
      <c r="D35" s="105">
        <v>109802.5</v>
      </c>
      <c r="E35" s="105">
        <v>128476.26</v>
      </c>
      <c r="F35" s="105">
        <v>103555.68000000001</v>
      </c>
      <c r="G35" s="105">
        <v>0</v>
      </c>
    </row>
    <row r="36" spans="1:7" outlineLevel="1" x14ac:dyDescent="0.25">
      <c r="A36" s="107" t="s">
        <v>22</v>
      </c>
      <c r="B36" s="105">
        <v>5938803.3500000006</v>
      </c>
      <c r="C36" s="105">
        <v>8064128.8700000001</v>
      </c>
      <c r="D36" s="105">
        <v>6232099.3499999996</v>
      </c>
      <c r="E36" s="105">
        <v>6533245.9899999984</v>
      </c>
      <c r="F36" s="105">
        <v>6893234.21</v>
      </c>
      <c r="G36" s="105">
        <v>7788846.4999999991</v>
      </c>
    </row>
    <row r="37" spans="1:7" outlineLevel="1" x14ac:dyDescent="0.25">
      <c r="A37" s="107" t="s">
        <v>23</v>
      </c>
      <c r="B37" s="105">
        <v>0</v>
      </c>
      <c r="C37" s="105">
        <v>0</v>
      </c>
      <c r="D37" s="105">
        <v>0</v>
      </c>
      <c r="E37" s="105">
        <v>0</v>
      </c>
      <c r="F37" s="105">
        <v>0</v>
      </c>
      <c r="G37" s="105">
        <v>0</v>
      </c>
    </row>
    <row r="38" spans="1:7" ht="15.75" outlineLevel="1" thickBot="1" x14ac:dyDescent="0.3">
      <c r="A38" s="5" t="s">
        <v>24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</row>
    <row r="39" spans="1:7" s="5" customFormat="1" ht="15.75" thickBot="1" x14ac:dyDescent="0.3">
      <c r="A39" s="21" t="s">
        <v>16</v>
      </c>
      <c r="B39" s="22">
        <v>9891725.0200000014</v>
      </c>
      <c r="C39" s="22">
        <v>12749335.969999999</v>
      </c>
      <c r="D39" s="22">
        <v>9944011.4100000001</v>
      </c>
      <c r="E39" s="22">
        <v>11433645.759999998</v>
      </c>
      <c r="F39" s="22">
        <v>11234549.18</v>
      </c>
      <c r="G39" s="22">
        <v>13268971.5</v>
      </c>
    </row>
  </sheetData>
  <dataValidations count="1">
    <dataValidation type="list" allowBlank="1" showInputMessage="1" sqref="B4:G7">
      <formula1>"..."</formula1>
    </dataValidation>
  </dataValidations>
  <pageMargins left="0.7" right="0.7" top="0.75" bottom="0.75" header="0.3" footer="0.3"/>
  <pageSetup scale="69" orientation="portrait" horizontalDpi="1200" verticalDpi="1200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02"/>
  <sheetViews>
    <sheetView topLeftCell="A65" workbookViewId="0">
      <selection activeCell="A93" sqref="A93"/>
    </sheetView>
  </sheetViews>
  <sheetFormatPr defaultRowHeight="15" outlineLevelRow="1" x14ac:dyDescent="0.25"/>
  <cols>
    <col min="1" max="1" width="52.85546875" bestFit="1" customWidth="1"/>
    <col min="2" max="14" width="14.140625" bestFit="1" customWidth="1"/>
  </cols>
  <sheetData>
    <row r="1" spans="1:14" s="53" customFormat="1" ht="26.25" x14ac:dyDescent="0.4">
      <c r="A1" s="56" t="s">
        <v>54</v>
      </c>
    </row>
    <row r="2" spans="1:14" ht="23.25" x14ac:dyDescent="0.35">
      <c r="A2" s="60" t="s">
        <v>60</v>
      </c>
    </row>
    <row r="3" spans="1:14" ht="24" thickBot="1" x14ac:dyDescent="0.4">
      <c r="A3" s="23" t="str">
        <f>"Funds = "&amp;B12</f>
        <v>Funds = Current Funds</v>
      </c>
      <c r="B3" s="1"/>
      <c r="C3" s="1"/>
      <c r="D3" s="1"/>
      <c r="E3" s="1"/>
      <c r="F3" s="1"/>
    </row>
    <row r="4" spans="1:14" s="12" customFormat="1" ht="45.75" thickBot="1" x14ac:dyDescent="0.3">
      <c r="B4" s="47"/>
      <c r="C4" s="47"/>
      <c r="D4" s="47"/>
      <c r="E4" s="47"/>
      <c r="F4" s="47"/>
      <c r="G4" s="47"/>
      <c r="H4" s="47" t="s">
        <v>15</v>
      </c>
      <c r="I4" s="47"/>
      <c r="J4" s="47"/>
      <c r="K4" s="47"/>
      <c r="L4" s="47"/>
      <c r="M4" s="47"/>
      <c r="N4" s="47"/>
    </row>
    <row r="5" spans="1:14" s="5" customFormat="1" x14ac:dyDescent="0.25">
      <c r="B5" s="54"/>
      <c r="C5" s="54"/>
      <c r="D5" s="54"/>
      <c r="E5" s="54"/>
      <c r="F5" s="54"/>
      <c r="G5" s="54"/>
      <c r="H5" s="54" t="s">
        <v>61</v>
      </c>
      <c r="I5" s="54"/>
      <c r="J5" s="54"/>
      <c r="K5" s="54"/>
      <c r="L5" s="54"/>
      <c r="M5" s="54"/>
      <c r="N5" s="54"/>
    </row>
    <row r="6" spans="1:14" s="5" customFormat="1" x14ac:dyDescent="0.25">
      <c r="B6" s="48"/>
      <c r="C6" s="48"/>
      <c r="D6" s="48"/>
      <c r="E6" s="48"/>
      <c r="F6" s="48"/>
      <c r="G6" s="48"/>
      <c r="H6" s="48" t="s">
        <v>3</v>
      </c>
      <c r="I6" s="48"/>
      <c r="J6" s="48"/>
      <c r="K6" s="48"/>
      <c r="L6" s="48"/>
      <c r="M6" s="48"/>
      <c r="N6" s="48"/>
    </row>
    <row r="7" spans="1:14" s="5" customFormat="1" x14ac:dyDescent="0.25">
      <c r="B7" s="48"/>
      <c r="C7" s="48"/>
      <c r="D7" s="48"/>
      <c r="E7" s="48"/>
      <c r="F7" s="48"/>
      <c r="G7" s="48"/>
      <c r="H7" s="48" t="s">
        <v>7</v>
      </c>
      <c r="I7" s="48"/>
      <c r="J7" s="48"/>
      <c r="K7" s="48"/>
      <c r="L7" s="48"/>
      <c r="M7" s="48"/>
      <c r="N7" s="48"/>
    </row>
    <row r="8" spans="1:14" s="5" customFormat="1" ht="15.75" thickBot="1" x14ac:dyDescent="0.3">
      <c r="B8" s="49" t="s">
        <v>42</v>
      </c>
      <c r="C8" s="49" t="s">
        <v>43</v>
      </c>
      <c r="D8" s="49" t="s">
        <v>44</v>
      </c>
      <c r="E8" s="49" t="s">
        <v>45</v>
      </c>
      <c r="F8" s="49" t="s">
        <v>46</v>
      </c>
      <c r="G8" s="49" t="s">
        <v>47</v>
      </c>
      <c r="H8" s="49" t="s">
        <v>48</v>
      </c>
      <c r="I8" s="49" t="s">
        <v>49</v>
      </c>
      <c r="J8" s="49" t="s">
        <v>50</v>
      </c>
      <c r="K8" s="49" t="s">
        <v>51</v>
      </c>
      <c r="L8" s="49" t="s">
        <v>52</v>
      </c>
      <c r="M8" s="49" t="s">
        <v>53</v>
      </c>
      <c r="N8" s="49" t="s">
        <v>4</v>
      </c>
    </row>
    <row r="9" spans="1:14" outlineLevel="1" x14ac:dyDescent="0.25">
      <c r="B9" s="55" t="s">
        <v>1</v>
      </c>
      <c r="C9" s="55" t="s">
        <v>1</v>
      </c>
      <c r="D9" s="55" t="s">
        <v>1</v>
      </c>
      <c r="E9" s="55" t="s">
        <v>1</v>
      </c>
      <c r="F9" s="55" t="s">
        <v>1</v>
      </c>
      <c r="G9" s="55" t="s">
        <v>1</v>
      </c>
      <c r="H9" s="55" t="s">
        <v>1</v>
      </c>
      <c r="I9" s="55" t="s">
        <v>1</v>
      </c>
      <c r="J9" s="55" t="s">
        <v>1</v>
      </c>
      <c r="K9" s="55" t="s">
        <v>1</v>
      </c>
      <c r="L9" s="55" t="s">
        <v>1</v>
      </c>
      <c r="M9" s="55" t="s">
        <v>1</v>
      </c>
      <c r="N9" s="55" t="s">
        <v>1</v>
      </c>
    </row>
    <row r="10" spans="1:14" outlineLevel="1" x14ac:dyDescent="0.25">
      <c r="B10" s="27" t="s">
        <v>2</v>
      </c>
      <c r="C10" s="27" t="s">
        <v>2</v>
      </c>
      <c r="D10" s="27" t="s">
        <v>2</v>
      </c>
      <c r="E10" s="27" t="s">
        <v>2</v>
      </c>
      <c r="F10" s="27" t="s">
        <v>2</v>
      </c>
      <c r="G10" s="27" t="s">
        <v>2</v>
      </c>
      <c r="H10" s="27" t="s">
        <v>2</v>
      </c>
      <c r="I10" s="27" t="s">
        <v>2</v>
      </c>
      <c r="J10" s="27" t="s">
        <v>2</v>
      </c>
      <c r="K10" s="27" t="s">
        <v>2</v>
      </c>
      <c r="L10" s="27" t="s">
        <v>2</v>
      </c>
      <c r="M10" s="27" t="s">
        <v>2</v>
      </c>
      <c r="N10" s="27" t="s">
        <v>2</v>
      </c>
    </row>
    <row r="11" spans="1:14" outlineLevel="1" x14ac:dyDescent="0.25">
      <c r="B11" s="29" t="s">
        <v>5</v>
      </c>
      <c r="C11" s="29" t="s">
        <v>5</v>
      </c>
      <c r="D11" s="29" t="s">
        <v>5</v>
      </c>
      <c r="E11" s="29" t="s">
        <v>5</v>
      </c>
      <c r="F11" s="29" t="s">
        <v>5</v>
      </c>
      <c r="G11" s="29" t="s">
        <v>5</v>
      </c>
      <c r="H11" s="29" t="s">
        <v>5</v>
      </c>
      <c r="I11" s="29" t="s">
        <v>5</v>
      </c>
      <c r="J11" s="29" t="s">
        <v>5</v>
      </c>
      <c r="K11" s="29" t="s">
        <v>5</v>
      </c>
      <c r="L11" s="29" t="s">
        <v>5</v>
      </c>
      <c r="M11" s="29" t="s">
        <v>5</v>
      </c>
      <c r="N11" s="29" t="s">
        <v>5</v>
      </c>
    </row>
    <row r="12" spans="1:14" outlineLevel="1" x14ac:dyDescent="0.25">
      <c r="B12" s="29" t="s">
        <v>6</v>
      </c>
      <c r="C12" s="29" t="s">
        <v>6</v>
      </c>
      <c r="D12" s="29" t="s">
        <v>6</v>
      </c>
      <c r="E12" s="29" t="s">
        <v>6</v>
      </c>
      <c r="F12" s="29" t="s">
        <v>6</v>
      </c>
      <c r="G12" s="29" t="s">
        <v>6</v>
      </c>
      <c r="H12" s="29" t="s">
        <v>6</v>
      </c>
      <c r="I12" s="29" t="s">
        <v>6</v>
      </c>
      <c r="J12" s="29" t="s">
        <v>6</v>
      </c>
      <c r="K12" s="29" t="s">
        <v>6</v>
      </c>
      <c r="L12" s="29" t="s">
        <v>6</v>
      </c>
      <c r="M12" s="29" t="s">
        <v>6</v>
      </c>
      <c r="N12" s="29" t="s">
        <v>6</v>
      </c>
    </row>
    <row r="13" spans="1:14" outlineLevel="1" x14ac:dyDescent="0.25">
      <c r="B13" s="29" t="s">
        <v>0</v>
      </c>
      <c r="C13" s="29" t="s">
        <v>0</v>
      </c>
      <c r="D13" s="29" t="s">
        <v>0</v>
      </c>
      <c r="E13" s="29" t="s">
        <v>0</v>
      </c>
      <c r="F13" s="29" t="s">
        <v>0</v>
      </c>
      <c r="G13" s="29" t="s">
        <v>0</v>
      </c>
      <c r="H13" s="29" t="s">
        <v>0</v>
      </c>
      <c r="I13" s="29" t="s">
        <v>0</v>
      </c>
      <c r="J13" s="29" t="s">
        <v>0</v>
      </c>
      <c r="K13" s="29" t="s">
        <v>0</v>
      </c>
      <c r="L13" s="29" t="s">
        <v>0</v>
      </c>
      <c r="M13" s="29" t="s">
        <v>0</v>
      </c>
      <c r="N13" s="29" t="s">
        <v>0</v>
      </c>
    </row>
    <row r="14" spans="1:14" outlineLevel="1" x14ac:dyDescent="0.25">
      <c r="A14" s="5" t="s">
        <v>75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4" outlineLevel="1" x14ac:dyDescent="0.25">
      <c r="A15" s="5" t="s">
        <v>76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4" outlineLevel="1" x14ac:dyDescent="0.25">
      <c r="A16" s="5" t="s">
        <v>77</v>
      </c>
      <c r="B16" s="17">
        <v>60000</v>
      </c>
      <c r="C16" s="17">
        <v>0</v>
      </c>
      <c r="D16" s="17">
        <v>100000</v>
      </c>
      <c r="E16" s="17">
        <v>0</v>
      </c>
      <c r="F16" s="17">
        <v>0</v>
      </c>
      <c r="G16" s="17">
        <v>20000</v>
      </c>
      <c r="H16" s="17">
        <v>0</v>
      </c>
      <c r="I16" s="17">
        <v>9000</v>
      </c>
      <c r="J16" s="17">
        <v>100000</v>
      </c>
      <c r="K16" s="17">
        <v>0</v>
      </c>
      <c r="L16" s="17">
        <v>8000</v>
      </c>
      <c r="M16" s="17">
        <v>0</v>
      </c>
      <c r="N16" s="17">
        <v>297000</v>
      </c>
    </row>
    <row r="17" spans="1:14" outlineLevel="1" x14ac:dyDescent="0.25">
      <c r="A17" s="14" t="s">
        <v>78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</row>
    <row r="18" spans="1:14" outlineLevel="1" x14ac:dyDescent="0.25">
      <c r="A18" s="14" t="s">
        <v>79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</row>
    <row r="19" spans="1:14" outlineLevel="1" x14ac:dyDescent="0.25">
      <c r="A19" s="14" t="s">
        <v>80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</row>
    <row r="20" spans="1:14" outlineLevel="1" x14ac:dyDescent="0.25">
      <c r="A20" s="14" t="s">
        <v>81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</row>
    <row r="21" spans="1:14" outlineLevel="1" x14ac:dyDescent="0.25">
      <c r="A21" s="14" t="s">
        <v>82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</row>
    <row r="22" spans="1:14" outlineLevel="1" x14ac:dyDescent="0.25">
      <c r="A22" s="59" t="s">
        <v>83</v>
      </c>
      <c r="B22" s="58">
        <v>101243.89</v>
      </c>
      <c r="C22" s="58">
        <v>156387.26</v>
      </c>
      <c r="D22" s="58">
        <v>76939.02</v>
      </c>
      <c r="E22" s="58">
        <v>348165.31</v>
      </c>
      <c r="F22" s="58">
        <v>76677.989999999991</v>
      </c>
      <c r="G22" s="58">
        <v>151191.92000000001</v>
      </c>
      <c r="H22" s="58">
        <v>247820.57</v>
      </c>
      <c r="I22" s="58">
        <v>323954.42</v>
      </c>
      <c r="J22" s="58">
        <v>118452.37</v>
      </c>
      <c r="K22" s="58">
        <v>163022.73000000001</v>
      </c>
      <c r="L22" s="58">
        <v>726382.86</v>
      </c>
      <c r="M22" s="58">
        <v>1156517</v>
      </c>
      <c r="N22" s="58">
        <v>3646755.3400000003</v>
      </c>
    </row>
    <row r="23" spans="1:14" outlineLevel="1" x14ac:dyDescent="0.25">
      <c r="A23" s="14" t="s">
        <v>84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</row>
    <row r="24" spans="1:14" outlineLevel="1" x14ac:dyDescent="0.25">
      <c r="A24" s="59" t="s">
        <v>85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</row>
    <row r="25" spans="1:14" outlineLevel="1" x14ac:dyDescent="0.25">
      <c r="A25" s="14" t="s">
        <v>86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</row>
    <row r="26" spans="1:14" outlineLevel="1" x14ac:dyDescent="0.25">
      <c r="A26" s="59" t="s">
        <v>87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</row>
    <row r="27" spans="1:14" outlineLevel="1" x14ac:dyDescent="0.25">
      <c r="A27" s="14" t="s">
        <v>88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</row>
    <row r="28" spans="1:14" outlineLevel="1" x14ac:dyDescent="0.25">
      <c r="A28" s="14" t="s">
        <v>89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</row>
    <row r="29" spans="1:14" outlineLevel="1" x14ac:dyDescent="0.25">
      <c r="A29" s="14" t="s">
        <v>90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</row>
    <row r="30" spans="1:14" outlineLevel="1" x14ac:dyDescent="0.25">
      <c r="A30" s="14" t="s">
        <v>91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</row>
    <row r="31" spans="1:14" outlineLevel="1" x14ac:dyDescent="0.25">
      <c r="A31" s="5" t="s">
        <v>92</v>
      </c>
      <c r="B31" s="17">
        <v>101243.89</v>
      </c>
      <c r="C31" s="17">
        <v>156387.26</v>
      </c>
      <c r="D31" s="17">
        <v>76939.02</v>
      </c>
      <c r="E31" s="17">
        <v>348165.31</v>
      </c>
      <c r="F31" s="17">
        <v>76677.989999999991</v>
      </c>
      <c r="G31" s="17">
        <v>151191.92000000001</v>
      </c>
      <c r="H31" s="17">
        <v>247820.57</v>
      </c>
      <c r="I31" s="17">
        <v>323954.42</v>
      </c>
      <c r="J31" s="17">
        <v>118452.37</v>
      </c>
      <c r="K31" s="17">
        <v>163022.73000000001</v>
      </c>
      <c r="L31" s="17">
        <v>726382.86</v>
      </c>
      <c r="M31" s="17">
        <v>1156517</v>
      </c>
      <c r="N31" s="17">
        <v>3646755.3400000003</v>
      </c>
    </row>
    <row r="32" spans="1:14" outlineLevel="1" x14ac:dyDescent="0.25">
      <c r="A32" s="5" t="s">
        <v>93</v>
      </c>
      <c r="B32" s="17">
        <v>0</v>
      </c>
      <c r="C32" s="17">
        <v>0</v>
      </c>
      <c r="D32" s="17">
        <v>0</v>
      </c>
      <c r="E32" s="17">
        <v>0</v>
      </c>
      <c r="F32" s="17">
        <v>2585.73</v>
      </c>
      <c r="G32" s="17">
        <v>663.16</v>
      </c>
      <c r="H32" s="17">
        <v>707.55000000000007</v>
      </c>
      <c r="I32" s="17">
        <v>666.2700000000001</v>
      </c>
      <c r="J32" s="17">
        <v>653.33999999999992</v>
      </c>
      <c r="K32" s="17">
        <v>719.34</v>
      </c>
      <c r="L32" s="17">
        <v>784.93000000000006</v>
      </c>
      <c r="M32" s="17">
        <v>2386.0100000000002</v>
      </c>
      <c r="N32" s="17">
        <v>9166.3299999999981</v>
      </c>
    </row>
    <row r="33" spans="1:14" outlineLevel="1" x14ac:dyDescent="0.25">
      <c r="A33" s="14" t="s">
        <v>94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</row>
    <row r="34" spans="1:14" outlineLevel="1" x14ac:dyDescent="0.25">
      <c r="A34" s="14" t="s">
        <v>95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</row>
    <row r="35" spans="1:14" outlineLevel="1" x14ac:dyDescent="0.25">
      <c r="A35" s="14" t="s">
        <v>96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</row>
    <row r="36" spans="1:14" outlineLevel="1" x14ac:dyDescent="0.25">
      <c r="A36" s="14" t="s">
        <v>97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</row>
    <row r="37" spans="1:14" outlineLevel="1" x14ac:dyDescent="0.25">
      <c r="A37" s="14" t="s">
        <v>98</v>
      </c>
      <c r="B37" s="17">
        <v>1191493.26</v>
      </c>
      <c r="C37" s="17">
        <v>368686.08999999997</v>
      </c>
      <c r="D37" s="17">
        <v>580943.52</v>
      </c>
      <c r="E37" s="17">
        <v>342393.61</v>
      </c>
      <c r="F37" s="17">
        <v>175249.9</v>
      </c>
      <c r="G37" s="17">
        <v>247136.1</v>
      </c>
      <c r="H37" s="17">
        <v>523398.15</v>
      </c>
      <c r="I37" s="17">
        <v>332517.82</v>
      </c>
      <c r="J37" s="17">
        <v>378597.4</v>
      </c>
      <c r="K37" s="17">
        <v>438396.14999999997</v>
      </c>
      <c r="L37" s="17">
        <v>815187.67</v>
      </c>
      <c r="M37" s="17">
        <v>-1383868.13</v>
      </c>
      <c r="N37" s="17">
        <v>4010131.54</v>
      </c>
    </row>
    <row r="38" spans="1:14" outlineLevel="1" x14ac:dyDescent="0.25">
      <c r="A38" s="14" t="s">
        <v>99</v>
      </c>
      <c r="B38" s="17">
        <v>0</v>
      </c>
      <c r="C38" s="17">
        <v>0</v>
      </c>
      <c r="D38" s="17">
        <v>450</v>
      </c>
      <c r="E38" s="17">
        <v>1000</v>
      </c>
      <c r="F38" s="17">
        <v>550</v>
      </c>
      <c r="G38" s="17">
        <v>50</v>
      </c>
      <c r="H38" s="17">
        <v>300</v>
      </c>
      <c r="I38" s="17">
        <v>-50</v>
      </c>
      <c r="J38" s="17">
        <v>0</v>
      </c>
      <c r="K38" s="17">
        <v>0</v>
      </c>
      <c r="L38" s="17">
        <v>0</v>
      </c>
      <c r="M38" s="17">
        <v>0</v>
      </c>
      <c r="N38" s="17">
        <v>2300</v>
      </c>
    </row>
    <row r="39" spans="1:14" outlineLevel="1" x14ac:dyDescent="0.25">
      <c r="A39" s="14" t="s">
        <v>100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</row>
    <row r="40" spans="1:14" outlineLevel="1" x14ac:dyDescent="0.25">
      <c r="A40" s="14" t="s">
        <v>101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</row>
    <row r="41" spans="1:14" outlineLevel="1" x14ac:dyDescent="0.25">
      <c r="A41" s="14" t="s">
        <v>102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</row>
    <row r="42" spans="1:14" outlineLevel="1" x14ac:dyDescent="0.25">
      <c r="A42" s="14" t="s">
        <v>103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</row>
    <row r="43" spans="1:14" outlineLevel="1" x14ac:dyDescent="0.25">
      <c r="A43" s="14" t="s">
        <v>104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</row>
    <row r="44" spans="1:14" outlineLevel="1" x14ac:dyDescent="0.25">
      <c r="A44" s="14" t="s">
        <v>105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</row>
    <row r="45" spans="1:14" outlineLevel="1" x14ac:dyDescent="0.25">
      <c r="A45" s="14" t="s">
        <v>106</v>
      </c>
      <c r="B45" s="17">
        <v>0</v>
      </c>
      <c r="C45" s="17">
        <v>0</v>
      </c>
      <c r="D45" s="17">
        <v>0</v>
      </c>
      <c r="E45" s="17">
        <v>575000</v>
      </c>
      <c r="F45" s="17">
        <v>698.75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982.75</v>
      </c>
      <c r="M45" s="17">
        <v>650000</v>
      </c>
      <c r="N45" s="17">
        <v>1226681.5</v>
      </c>
    </row>
    <row r="46" spans="1:14" outlineLevel="1" x14ac:dyDescent="0.25">
      <c r="A46" s="14" t="s">
        <v>107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</row>
    <row r="47" spans="1:14" outlineLevel="1" x14ac:dyDescent="0.25">
      <c r="A47" s="14" t="s">
        <v>108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</row>
    <row r="48" spans="1:14" outlineLevel="1" x14ac:dyDescent="0.25">
      <c r="A48" s="14" t="s">
        <v>109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</row>
    <row r="49" spans="1:14" outlineLevel="1" x14ac:dyDescent="0.25">
      <c r="A49" s="14" t="s">
        <v>110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</row>
    <row r="50" spans="1:14" outlineLevel="1" x14ac:dyDescent="0.25">
      <c r="A50" s="14" t="s">
        <v>111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</row>
    <row r="51" spans="1:14" outlineLevel="1" x14ac:dyDescent="0.25">
      <c r="A51" s="14" t="s">
        <v>112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</row>
    <row r="52" spans="1:14" outlineLevel="1" x14ac:dyDescent="0.25">
      <c r="A52" s="14" t="s">
        <v>113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</row>
    <row r="53" spans="1:14" outlineLevel="1" x14ac:dyDescent="0.25">
      <c r="A53" s="14" t="s">
        <v>114</v>
      </c>
      <c r="B53" s="17">
        <v>-84526.31</v>
      </c>
      <c r="C53" s="17">
        <v>-27587.21</v>
      </c>
      <c r="D53" s="17">
        <v>-44153.61</v>
      </c>
      <c r="E53" s="17">
        <v>-68344.210000000006</v>
      </c>
      <c r="F53" s="17">
        <v>-14849.5</v>
      </c>
      <c r="G53" s="17">
        <v>-19373.22</v>
      </c>
      <c r="H53" s="17">
        <v>-39847.81</v>
      </c>
      <c r="I53" s="17">
        <v>-26164.44</v>
      </c>
      <c r="J53" s="17">
        <v>-30758.400000000001</v>
      </c>
      <c r="K53" s="17">
        <v>-33333.43</v>
      </c>
      <c r="L53" s="17">
        <v>-60908.98</v>
      </c>
      <c r="M53" s="17">
        <v>50324.53</v>
      </c>
      <c r="N53" s="17">
        <v>-399522.59</v>
      </c>
    </row>
    <row r="54" spans="1:14" outlineLevel="1" x14ac:dyDescent="0.25">
      <c r="A54" s="14" t="s">
        <v>115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</row>
    <row r="55" spans="1:14" outlineLevel="1" x14ac:dyDescent="0.25">
      <c r="A55" s="14" t="s">
        <v>116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-16184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-16184</v>
      </c>
    </row>
    <row r="56" spans="1:14" outlineLevel="1" x14ac:dyDescent="0.25">
      <c r="A56" s="14" t="s">
        <v>117</v>
      </c>
      <c r="B56" s="17">
        <v>16025.25</v>
      </c>
      <c r="C56" s="17">
        <v>25416.89</v>
      </c>
      <c r="D56" s="17">
        <v>49372.17</v>
      </c>
      <c r="E56" s="17">
        <v>57951.509999999995</v>
      </c>
      <c r="F56" s="17">
        <v>35637.149999999994</v>
      </c>
      <c r="G56" s="17">
        <v>29573.69</v>
      </c>
      <c r="H56" s="17">
        <v>61739.619999999995</v>
      </c>
      <c r="I56" s="17">
        <v>41309.550000000003</v>
      </c>
      <c r="J56" s="17">
        <v>60807.899999999994</v>
      </c>
      <c r="K56" s="17">
        <v>37795.019999999997</v>
      </c>
      <c r="L56" s="17">
        <v>53334.61</v>
      </c>
      <c r="M56" s="17">
        <v>490573.26</v>
      </c>
      <c r="N56" s="17">
        <v>959536.62</v>
      </c>
    </row>
    <row r="57" spans="1:14" outlineLevel="1" x14ac:dyDescent="0.25">
      <c r="A57" s="14" t="s">
        <v>118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</row>
    <row r="58" spans="1:14" outlineLevel="1" x14ac:dyDescent="0.25">
      <c r="A58" s="5" t="s">
        <v>119</v>
      </c>
      <c r="B58" s="17">
        <v>1122992.2</v>
      </c>
      <c r="C58" s="17">
        <v>366515.76999999996</v>
      </c>
      <c r="D58" s="17">
        <v>586612.08000000007</v>
      </c>
      <c r="E58" s="17">
        <v>908000.91</v>
      </c>
      <c r="F58" s="17">
        <v>197286.3</v>
      </c>
      <c r="G58" s="17">
        <v>257386.57</v>
      </c>
      <c r="H58" s="17">
        <v>529405.96</v>
      </c>
      <c r="I58" s="17">
        <v>347612.93</v>
      </c>
      <c r="J58" s="17">
        <v>408646.9</v>
      </c>
      <c r="K58" s="17">
        <v>442857.74</v>
      </c>
      <c r="L58" s="17">
        <v>808596.05</v>
      </c>
      <c r="M58" s="17">
        <v>-192970.33999999985</v>
      </c>
      <c r="N58" s="17">
        <v>5782943.0700000003</v>
      </c>
    </row>
    <row r="59" spans="1:14" outlineLevel="1" x14ac:dyDescent="0.25">
      <c r="A59" s="5" t="s">
        <v>120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</row>
    <row r="60" spans="1:14" outlineLevel="1" x14ac:dyDescent="0.25">
      <c r="A60" s="5" t="s">
        <v>121</v>
      </c>
      <c r="B60" s="17">
        <v>0</v>
      </c>
      <c r="C60" s="17">
        <v>0</v>
      </c>
      <c r="D60" s="17">
        <v>5947.0199999999995</v>
      </c>
      <c r="E60" s="17">
        <v>59780.290000000008</v>
      </c>
      <c r="F60" s="17">
        <v>25273.789999999997</v>
      </c>
      <c r="G60" s="17">
        <v>7500.57</v>
      </c>
      <c r="H60" s="17">
        <v>-7.91</v>
      </c>
      <c r="I60" s="17">
        <v>7445.5300000000007</v>
      </c>
      <c r="J60" s="17">
        <v>16413.199999999997</v>
      </c>
      <c r="K60" s="17">
        <v>10296.959999999999</v>
      </c>
      <c r="L60" s="17">
        <v>23413.01</v>
      </c>
      <c r="M60" s="17">
        <v>-202.17999999999998</v>
      </c>
      <c r="N60" s="17">
        <v>155860.28</v>
      </c>
    </row>
    <row r="61" spans="1:14" outlineLevel="1" x14ac:dyDescent="0.25">
      <c r="A61" s="14" t="s">
        <v>94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</row>
    <row r="62" spans="1:14" outlineLevel="1" x14ac:dyDescent="0.25">
      <c r="A62" s="14" t="s">
        <v>95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</row>
    <row r="63" spans="1:14" outlineLevel="1" x14ac:dyDescent="0.25">
      <c r="A63" s="14" t="s">
        <v>96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</row>
    <row r="64" spans="1:14" outlineLevel="1" x14ac:dyDescent="0.25">
      <c r="A64" s="14" t="s">
        <v>97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</row>
    <row r="65" spans="1:14" outlineLevel="1" x14ac:dyDescent="0.25">
      <c r="A65" s="14" t="s">
        <v>98</v>
      </c>
      <c r="B65" s="17">
        <v>1191493.26</v>
      </c>
      <c r="C65" s="17">
        <v>368686.08999999997</v>
      </c>
      <c r="D65" s="17">
        <v>580943.52</v>
      </c>
      <c r="E65" s="17">
        <v>342393.61</v>
      </c>
      <c r="F65" s="17">
        <v>175249.9</v>
      </c>
      <c r="G65" s="17">
        <v>247136.1</v>
      </c>
      <c r="H65" s="17">
        <v>523398.15</v>
      </c>
      <c r="I65" s="17">
        <v>332517.82</v>
      </c>
      <c r="J65" s="17">
        <v>378597.4</v>
      </c>
      <c r="K65" s="17">
        <v>438396.14999999997</v>
      </c>
      <c r="L65" s="17">
        <v>815187.67</v>
      </c>
      <c r="M65" s="17">
        <v>-1383868.13</v>
      </c>
      <c r="N65" s="17">
        <v>4010131.54</v>
      </c>
    </row>
    <row r="66" spans="1:14" outlineLevel="1" x14ac:dyDescent="0.25">
      <c r="A66" s="14" t="s">
        <v>99</v>
      </c>
      <c r="B66" s="17">
        <v>0</v>
      </c>
      <c r="C66" s="17">
        <v>0</v>
      </c>
      <c r="D66" s="17">
        <v>450</v>
      </c>
      <c r="E66" s="17">
        <v>1000</v>
      </c>
      <c r="F66" s="17">
        <v>550</v>
      </c>
      <c r="G66" s="17">
        <v>50</v>
      </c>
      <c r="H66" s="17">
        <v>300</v>
      </c>
      <c r="I66" s="17">
        <v>-50</v>
      </c>
      <c r="J66" s="17">
        <v>0</v>
      </c>
      <c r="K66" s="17">
        <v>0</v>
      </c>
      <c r="L66" s="17">
        <v>0</v>
      </c>
      <c r="M66" s="17">
        <v>0</v>
      </c>
      <c r="N66" s="17">
        <v>2300</v>
      </c>
    </row>
    <row r="67" spans="1:14" outlineLevel="1" x14ac:dyDescent="0.25">
      <c r="A67" s="14" t="s">
        <v>100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</row>
    <row r="68" spans="1:14" outlineLevel="1" x14ac:dyDescent="0.25">
      <c r="A68" s="14" t="s">
        <v>101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</row>
    <row r="69" spans="1:14" outlineLevel="1" x14ac:dyDescent="0.25">
      <c r="A69" s="14" t="s">
        <v>102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</row>
    <row r="70" spans="1:14" outlineLevel="1" x14ac:dyDescent="0.25">
      <c r="A70" s="14" t="s">
        <v>103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</row>
    <row r="71" spans="1:14" outlineLevel="1" x14ac:dyDescent="0.25">
      <c r="A71" s="14" t="s">
        <v>104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</row>
    <row r="72" spans="1:14" outlineLevel="1" x14ac:dyDescent="0.25">
      <c r="A72" s="14" t="s">
        <v>105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</row>
    <row r="73" spans="1:14" outlineLevel="1" x14ac:dyDescent="0.25">
      <c r="A73" s="14" t="s">
        <v>106</v>
      </c>
      <c r="B73" s="17">
        <v>0</v>
      </c>
      <c r="C73" s="17">
        <v>0</v>
      </c>
      <c r="D73" s="17">
        <v>0</v>
      </c>
      <c r="E73" s="17">
        <v>575000</v>
      </c>
      <c r="F73" s="17">
        <v>698.75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982.75</v>
      </c>
      <c r="M73" s="17">
        <v>650000</v>
      </c>
      <c r="N73" s="17">
        <v>1226681.5</v>
      </c>
    </row>
    <row r="74" spans="1:14" outlineLevel="1" x14ac:dyDescent="0.25">
      <c r="A74" s="14" t="s">
        <v>107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</row>
    <row r="75" spans="1:14" outlineLevel="1" x14ac:dyDescent="0.25">
      <c r="A75" s="14" t="s">
        <v>108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</row>
    <row r="76" spans="1:14" outlineLevel="1" x14ac:dyDescent="0.25">
      <c r="A76" s="14" t="s">
        <v>109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</row>
    <row r="77" spans="1:14" outlineLevel="1" x14ac:dyDescent="0.25">
      <c r="A77" s="14" t="s">
        <v>110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</row>
    <row r="78" spans="1:14" outlineLevel="1" x14ac:dyDescent="0.25">
      <c r="A78" s="14" t="s">
        <v>111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</row>
    <row r="79" spans="1:14" outlineLevel="1" x14ac:dyDescent="0.25">
      <c r="A79" s="14" t="s">
        <v>112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</row>
    <row r="80" spans="1:14" outlineLevel="1" x14ac:dyDescent="0.25">
      <c r="A80" s="14" t="s">
        <v>113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</row>
    <row r="81" spans="1:14" outlineLevel="1" x14ac:dyDescent="0.25">
      <c r="A81" s="14" t="s">
        <v>114</v>
      </c>
      <c r="B81" s="17">
        <v>-84526.31</v>
      </c>
      <c r="C81" s="17">
        <v>-27587.21</v>
      </c>
      <c r="D81" s="17">
        <v>-44153.61</v>
      </c>
      <c r="E81" s="17">
        <v>-68344.210000000006</v>
      </c>
      <c r="F81" s="17">
        <v>-14849.5</v>
      </c>
      <c r="G81" s="17">
        <v>-19373.22</v>
      </c>
      <c r="H81" s="17">
        <v>-39847.81</v>
      </c>
      <c r="I81" s="17">
        <v>-26164.44</v>
      </c>
      <c r="J81" s="17">
        <v>-30758.400000000001</v>
      </c>
      <c r="K81" s="17">
        <v>-33333.43</v>
      </c>
      <c r="L81" s="17">
        <v>-60908.98</v>
      </c>
      <c r="M81" s="17">
        <v>50324.53</v>
      </c>
      <c r="N81" s="17">
        <v>-399522.59</v>
      </c>
    </row>
    <row r="82" spans="1:14" outlineLevel="1" x14ac:dyDescent="0.25">
      <c r="A82" s="14" t="s">
        <v>115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</row>
    <row r="83" spans="1:14" outlineLevel="1" x14ac:dyDescent="0.25">
      <c r="A83" s="14" t="s">
        <v>116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-16184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-16184</v>
      </c>
    </row>
    <row r="84" spans="1:14" outlineLevel="1" x14ac:dyDescent="0.25">
      <c r="A84" s="14" t="s">
        <v>117</v>
      </c>
      <c r="B84" s="17">
        <v>16025.25</v>
      </c>
      <c r="C84" s="17">
        <v>25416.89</v>
      </c>
      <c r="D84" s="17">
        <v>49372.17</v>
      </c>
      <c r="E84" s="17">
        <v>57951.509999999995</v>
      </c>
      <c r="F84" s="17">
        <v>35637.149999999994</v>
      </c>
      <c r="G84" s="17">
        <v>29573.69</v>
      </c>
      <c r="H84" s="17">
        <v>61739.619999999995</v>
      </c>
      <c r="I84" s="17">
        <v>41309.550000000003</v>
      </c>
      <c r="J84" s="17">
        <v>60807.899999999994</v>
      </c>
      <c r="K84" s="17">
        <v>37795.019999999997</v>
      </c>
      <c r="L84" s="17">
        <v>53334.61</v>
      </c>
      <c r="M84" s="17">
        <v>490573.26</v>
      </c>
      <c r="N84" s="17">
        <v>959536.62</v>
      </c>
    </row>
    <row r="85" spans="1:14" outlineLevel="1" x14ac:dyDescent="0.25">
      <c r="A85" s="14" t="s">
        <v>118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</row>
    <row r="86" spans="1:14" outlineLevel="1" x14ac:dyDescent="0.25">
      <c r="A86" s="5" t="s">
        <v>119</v>
      </c>
      <c r="B86" s="17">
        <v>1122992.2</v>
      </c>
      <c r="C86" s="17">
        <v>366515.76999999996</v>
      </c>
      <c r="D86" s="17">
        <v>586612.08000000007</v>
      </c>
      <c r="E86" s="17">
        <v>908000.91</v>
      </c>
      <c r="F86" s="17">
        <v>197286.3</v>
      </c>
      <c r="G86" s="17">
        <v>257386.57</v>
      </c>
      <c r="H86" s="17">
        <v>529405.96</v>
      </c>
      <c r="I86" s="17">
        <v>347612.93</v>
      </c>
      <c r="J86" s="17">
        <v>408646.9</v>
      </c>
      <c r="K86" s="17">
        <v>442857.74</v>
      </c>
      <c r="L86" s="17">
        <v>808596.05</v>
      </c>
      <c r="M86" s="17">
        <v>-192970.33999999985</v>
      </c>
      <c r="N86" s="17">
        <v>5782943.0700000003</v>
      </c>
    </row>
    <row r="87" spans="1:14" outlineLevel="1" x14ac:dyDescent="0.25">
      <c r="A87" s="5" t="s">
        <v>120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</row>
    <row r="88" spans="1:14" outlineLevel="1" x14ac:dyDescent="0.25">
      <c r="A88" s="5" t="s">
        <v>121</v>
      </c>
      <c r="B88" s="17">
        <v>0</v>
      </c>
      <c r="C88" s="17">
        <v>0</v>
      </c>
      <c r="D88" s="17">
        <v>5947.0199999999995</v>
      </c>
      <c r="E88" s="17">
        <v>59780.290000000008</v>
      </c>
      <c r="F88" s="17">
        <v>25273.789999999997</v>
      </c>
      <c r="G88" s="17">
        <v>7500.57</v>
      </c>
      <c r="H88" s="17">
        <v>-7.91</v>
      </c>
      <c r="I88" s="17">
        <v>7445.5300000000007</v>
      </c>
      <c r="J88" s="17">
        <v>16413.199999999997</v>
      </c>
      <c r="K88" s="17">
        <v>10296.959999999999</v>
      </c>
      <c r="L88" s="17">
        <v>23413.01</v>
      </c>
      <c r="M88" s="17">
        <v>-202.17999999999998</v>
      </c>
      <c r="N88" s="17">
        <v>155860.28</v>
      </c>
    </row>
    <row r="89" spans="1:14" outlineLevel="1" x14ac:dyDescent="0.25">
      <c r="A89" s="57" t="s">
        <v>122</v>
      </c>
      <c r="B89" s="58">
        <v>1122992.2</v>
      </c>
      <c r="C89" s="58">
        <v>366515.76999999996</v>
      </c>
      <c r="D89" s="58">
        <v>592559.10000000009</v>
      </c>
      <c r="E89" s="58">
        <v>967781.20000000007</v>
      </c>
      <c r="F89" s="58">
        <v>222560.09</v>
      </c>
      <c r="G89" s="58">
        <v>264887.14</v>
      </c>
      <c r="H89" s="58">
        <v>529398.04999999993</v>
      </c>
      <c r="I89" s="58">
        <v>355058.46</v>
      </c>
      <c r="J89" s="58">
        <v>425060.10000000003</v>
      </c>
      <c r="K89" s="58">
        <v>453154.7</v>
      </c>
      <c r="L89" s="58">
        <v>832009.06</v>
      </c>
      <c r="M89" s="58">
        <v>-193172.51999999984</v>
      </c>
      <c r="N89" s="58">
        <v>5938803.3500000006</v>
      </c>
    </row>
    <row r="90" spans="1:14" outlineLevel="1" x14ac:dyDescent="0.25">
      <c r="A90" s="5" t="s">
        <v>123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</row>
    <row r="91" spans="1:14" ht="15.75" outlineLevel="1" thickBot="1" x14ac:dyDescent="0.3">
      <c r="A91" s="5" t="s">
        <v>124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</row>
    <row r="92" spans="1:14" s="5" customFormat="1" ht="15.75" thickBot="1" x14ac:dyDescent="0.3">
      <c r="A92" s="21" t="s">
        <v>125</v>
      </c>
      <c r="B92" s="22">
        <v>1284236.0899999999</v>
      </c>
      <c r="C92" s="22">
        <v>522903.02999999997</v>
      </c>
      <c r="D92" s="22">
        <v>769498.12000000011</v>
      </c>
      <c r="E92" s="22">
        <v>1315946.51</v>
      </c>
      <c r="F92" s="22">
        <v>301823.81</v>
      </c>
      <c r="G92" s="22">
        <v>436742.22000000003</v>
      </c>
      <c r="H92" s="22">
        <v>777926.16999999993</v>
      </c>
      <c r="I92" s="22">
        <v>688679.15</v>
      </c>
      <c r="J92" s="22">
        <v>644165.81000000006</v>
      </c>
      <c r="K92" s="22">
        <v>616896.77</v>
      </c>
      <c r="L92" s="22">
        <v>1567176.85</v>
      </c>
      <c r="M92" s="22">
        <v>965730.49000000022</v>
      </c>
      <c r="N92" s="22">
        <v>9891725.0200000014</v>
      </c>
    </row>
    <row r="93" spans="1:14" x14ac:dyDescent="0.25">
      <c r="A93" s="82" t="s">
        <v>127</v>
      </c>
      <c r="B93" s="83">
        <v>290262.19</v>
      </c>
      <c r="C93" s="3">
        <v>66488.97</v>
      </c>
      <c r="D93" s="3">
        <v>485899.02999999997</v>
      </c>
      <c r="E93" s="3">
        <v>949718.94</v>
      </c>
      <c r="F93" s="3">
        <v>753583.29999999993</v>
      </c>
      <c r="G93" s="3">
        <v>132386.28</v>
      </c>
      <c r="H93" s="3">
        <v>308784.41000000003</v>
      </c>
      <c r="I93" s="3">
        <v>297926.32</v>
      </c>
      <c r="J93" s="3">
        <v>777145.25</v>
      </c>
      <c r="K93" s="3">
        <v>539672.71000000008</v>
      </c>
      <c r="L93" s="3">
        <v>-244499.99000000002</v>
      </c>
      <c r="M93" s="3">
        <v>244599.35000000006</v>
      </c>
      <c r="N93" s="3">
        <v>4601966.76</v>
      </c>
    </row>
    <row r="94" spans="1:14" x14ac:dyDescent="0.25">
      <c r="C94" s="1"/>
      <c r="D94" s="1"/>
      <c r="E94" s="1"/>
    </row>
    <row r="95" spans="1:14" x14ac:dyDescent="0.25">
      <c r="B95" s="1"/>
    </row>
    <row r="96" spans="1:14" x14ac:dyDescent="0.25">
      <c r="B96" s="5"/>
      <c r="C96" s="46"/>
      <c r="D96" s="46"/>
      <c r="E96" s="46"/>
    </row>
    <row r="97" spans="2:5" x14ac:dyDescent="0.25">
      <c r="B97" s="26"/>
      <c r="C97" s="4"/>
    </row>
    <row r="98" spans="2:5" x14ac:dyDescent="0.25">
      <c r="B98" s="28"/>
      <c r="C98" s="4"/>
    </row>
    <row r="99" spans="2:5" x14ac:dyDescent="0.25">
      <c r="B99" s="28"/>
      <c r="C99" s="3"/>
    </row>
    <row r="100" spans="2:5" ht="15.75" x14ac:dyDescent="0.25">
      <c r="B100" s="45"/>
      <c r="C100" s="44"/>
      <c r="D100" s="4"/>
      <c r="E100" s="4"/>
    </row>
    <row r="101" spans="2:5" x14ac:dyDescent="0.25">
      <c r="B101" s="28"/>
      <c r="C101" s="3"/>
    </row>
    <row r="102" spans="2:5" x14ac:dyDescent="0.25">
      <c r="B102" s="28"/>
      <c r="C102" s="4"/>
    </row>
  </sheetData>
  <dataValidations count="1">
    <dataValidation type="list" allowBlank="1" showInputMessage="1" sqref="B4:N7">
      <formula1>"..."</formula1>
    </dataValidation>
  </dataValidations>
  <pageMargins left="0.7" right="0.7" top="0.75" bottom="0.75" header="0.3" footer="0.3"/>
  <pageSetup scale="54" orientation="landscape" horizontalDpi="1200" verticalDpi="1200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H1"/>
  <sheetViews>
    <sheetView workbookViewId="0"/>
  </sheetViews>
  <sheetFormatPr defaultRowHeight="15" x14ac:dyDescent="0.25"/>
  <sheetData>
    <row r="1" spans="1:1100" ht="15.75" thickBot="1" x14ac:dyDescent="0.3">
      <c r="A1" s="47"/>
      <c r="B1" s="54"/>
      <c r="C1" s="48"/>
      <c r="D1" s="48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5"/>
      <c r="S1" s="27"/>
      <c r="T1" s="29"/>
      <c r="U1" s="29"/>
      <c r="V1" s="29"/>
      <c r="W1" s="5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5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5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4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4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4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4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4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59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14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59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14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59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14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4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4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4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5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5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5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5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5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57"/>
      <c r="LT1" s="58"/>
      <c r="LU1" s="58"/>
      <c r="LV1" s="58"/>
      <c r="LW1" s="58"/>
      <c r="LX1" s="58"/>
      <c r="LY1" s="58"/>
      <c r="LZ1" s="58"/>
      <c r="MA1" s="58"/>
      <c r="MB1" s="58"/>
      <c r="MC1" s="58"/>
      <c r="MD1" s="58"/>
      <c r="ME1" s="58"/>
      <c r="MF1" s="58"/>
      <c r="MG1" s="5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5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21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82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82"/>
      <c r="ABK1" s="8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82"/>
      <c r="ABY1" s="8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82"/>
      <c r="ACM1" s="8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8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82"/>
      <c r="ADN1" s="8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82"/>
      <c r="AEB1" s="8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82"/>
      <c r="AEP1" s="8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82"/>
      <c r="AFD1" s="8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82"/>
      <c r="AFR1" s="8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82"/>
      <c r="AGF1" s="8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82"/>
      <c r="AGT1" s="8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82"/>
      <c r="AHH1" s="8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82"/>
      <c r="AHV1" s="8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82"/>
      <c r="AIJ1" s="8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82"/>
      <c r="AIX1" s="8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82"/>
      <c r="AJL1" s="8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82"/>
      <c r="AJZ1" s="8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82"/>
      <c r="AKN1" s="8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82"/>
      <c r="ALB1" s="8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82"/>
      <c r="ALP1" s="8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82"/>
      <c r="AMD1" s="8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82"/>
      <c r="AMR1" s="8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82"/>
      <c r="ANF1" s="8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82"/>
      <c r="ANT1" s="8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82"/>
      <c r="AOH1" s="8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82"/>
      <c r="AOV1" s="8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</row>
  </sheetData>
  <dataValidations count="1">
    <dataValidation type="list" allowBlank="1" showInputMessage="1" sqref="A1:D1">
      <formula1>"..."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15</vt:i4>
      </vt:variant>
    </vt:vector>
  </HeadingPairs>
  <TitlesOfParts>
    <vt:vector size="39" baseType="lpstr">
      <vt:lpstr>814EAB090C9E46B0AFDC76F94180B0E</vt:lpstr>
      <vt:lpstr>F21392F584B944F7A9CDD9CC01DA79E</vt:lpstr>
      <vt:lpstr>Division A</vt:lpstr>
      <vt:lpstr>5 years</vt:lpstr>
      <vt:lpstr>4 Years</vt:lpstr>
      <vt:lpstr>Monthly YoY</vt:lpstr>
      <vt:lpstr>YOY</vt:lpstr>
      <vt:lpstr>2011-12</vt:lpstr>
      <vt:lpstr>259E9F95F73646C7907F0C1C61345AD</vt:lpstr>
      <vt:lpstr>2012-13</vt:lpstr>
      <vt:lpstr>086CA5289FDE4A4EA242F2939DCDD9F</vt:lpstr>
      <vt:lpstr>2013-14</vt:lpstr>
      <vt:lpstr>DB93CDA58CE647ECB50BC71DB9F1E4D</vt:lpstr>
      <vt:lpstr>2014-15</vt:lpstr>
      <vt:lpstr>DB285EF4E4884963A56499B5F379AEA</vt:lpstr>
      <vt:lpstr>2015-16</vt:lpstr>
      <vt:lpstr>9C5A11FAA9764C06A8C480CBD1EA9CA</vt:lpstr>
      <vt:lpstr>2016-17</vt:lpstr>
      <vt:lpstr>2016-17 ACT</vt:lpstr>
      <vt:lpstr>0FFE8E582E0B4C54AE5F2478182775F</vt:lpstr>
      <vt:lpstr>100867B7EA014983B615319CBC59586</vt:lpstr>
      <vt:lpstr>FE01D5918115490AA72C057E6631A41</vt:lpstr>
      <vt:lpstr>20BAD5721B314089A6CB0EF9B393F76</vt:lpstr>
      <vt:lpstr>795946BFBBE84A438A7B40BBF3BCC2C</vt:lpstr>
      <vt:lpstr>'2015-16'!CalRptg_CalRptg_4CAA1D02_2191_4EBB_90FD_DE5801E98EB7_1</vt:lpstr>
      <vt:lpstr>'2016-17'!CalRptg_CalRptg_4CAA1D02_2191_4EBB_90FD_DE5801E98EB7_1</vt:lpstr>
      <vt:lpstr>'2016-17 ACT'!CalRptg_CalRptg_4CAA1D02_2191_4EBB_90FD_DE5801E98EB7_1</vt:lpstr>
      <vt:lpstr>'2016-17 ACT'!CalRptg_CalRptg_C362606D_AB4D_4221_9837_C066F69D3CAB_1</vt:lpstr>
      <vt:lpstr>'2016-17 ACT'!CalRptg_CalRptg_C6B154EF_14EC_48D6_9157_86EA9FB26F6F_1</vt:lpstr>
      <vt:lpstr>'2011-12'!Print_Area</vt:lpstr>
      <vt:lpstr>'2012-13'!Print_Area</vt:lpstr>
      <vt:lpstr>'2013-14'!Print_Area</vt:lpstr>
      <vt:lpstr>'2014-15'!Print_Area</vt:lpstr>
      <vt:lpstr>'2015-16'!Print_Area</vt:lpstr>
      <vt:lpstr>'2016-17'!Print_Area</vt:lpstr>
      <vt:lpstr>'2016-17 ACT'!Print_Area</vt:lpstr>
      <vt:lpstr>'5 years'!Print_Area</vt:lpstr>
      <vt:lpstr>'Division A'!Print_Area</vt:lpstr>
      <vt:lpstr>YOY!Print_Area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UCB</dc:creator>
  <cp:lastModifiedBy>Emily (Zhiting) Liu</cp:lastModifiedBy>
  <cp:lastPrinted>2016-10-19T20:12:38Z</cp:lastPrinted>
  <dcterms:created xsi:type="dcterms:W3CDTF">2016-04-04T20:52:17Z</dcterms:created>
  <dcterms:modified xsi:type="dcterms:W3CDTF">2016-10-19T20:31:56Z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